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drawings/drawing4.xml" ContentType="application/vnd.openxmlformats-officedocument.drawing+xml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5.xml" ContentType="application/vnd.openxmlformats-officedocument.drawing+xml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8"/>
  </bookViews>
  <sheets>
    <sheet name="0210076490" sheetId="3" r:id="rId1"/>
    <sheet name="0210088310" sheetId="4" r:id="rId2"/>
    <sheet name="0703 0210075640" sheetId="10" r:id="rId3"/>
    <sheet name="0210075660" sheetId="11" r:id="rId4"/>
    <sheet name="02100L3040" sheetId="12" r:id="rId5"/>
    <sheet name="0210080610" sheetId="5" r:id="rId6"/>
    <sheet name="0210075640" sheetId="6" r:id="rId7"/>
    <sheet name="0210074090" sheetId="2" r:id="rId8"/>
    <sheet name="0210088120" sheetId="13" r:id="rId9"/>
  </sheets>
  <externalReferences>
    <externalReference r:id="rId10"/>
    <externalReference r:id="rId11"/>
  </externalReferences>
  <calcPr calcId="152511"/>
</workbook>
</file>

<file path=xl/calcChain.xml><?xml version="1.0" encoding="utf-8"?>
<calcChain xmlns="http://schemas.openxmlformats.org/spreadsheetml/2006/main">
  <c r="H12" i="3" l="1"/>
  <c r="G12" i="3" s="1"/>
  <c r="H11" i="3"/>
  <c r="G11" i="3" s="1"/>
  <c r="G13" i="3" l="1"/>
  <c r="I11" i="3"/>
  <c r="I12" i="3"/>
  <c r="J12" i="3" s="1"/>
  <c r="H13" i="3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D74" i="10" s="1"/>
  <c r="E74" i="10"/>
  <c r="D73" i="10"/>
  <c r="D72" i="10"/>
  <c r="D71" i="10"/>
  <c r="D70" i="10"/>
  <c r="D69" i="10"/>
  <c r="D68" i="10"/>
  <c r="D67" i="10"/>
  <c r="D66" i="10"/>
  <c r="D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D64" i="10" s="1"/>
  <c r="E64" i="10"/>
  <c r="D63" i="10"/>
  <c r="D62" i="10"/>
  <c r="D61" i="10"/>
  <c r="D60" i="10"/>
  <c r="D59" i="10"/>
  <c r="D58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 s="1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 s="1"/>
  <c r="D40" i="10"/>
  <c r="D39" i="10"/>
  <c r="D38" i="10"/>
  <c r="D37" i="10"/>
  <c r="D36" i="10"/>
  <c r="D35" i="10"/>
  <c r="D34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 s="1"/>
  <c r="D31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 s="1"/>
  <c r="D29" i="10"/>
  <c r="D28" i="10"/>
  <c r="D27" i="10"/>
  <c r="R26" i="10"/>
  <c r="Q26" i="10"/>
  <c r="Q20" i="10" s="1"/>
  <c r="P26" i="10"/>
  <c r="O26" i="10"/>
  <c r="N26" i="10"/>
  <c r="M26" i="10"/>
  <c r="M20" i="10" s="1"/>
  <c r="M89" i="10" s="1"/>
  <c r="L26" i="10"/>
  <c r="K26" i="10"/>
  <c r="J26" i="10"/>
  <c r="I26" i="10"/>
  <c r="I20" i="10" s="1"/>
  <c r="I89" i="10" s="1"/>
  <c r="H26" i="10"/>
  <c r="G26" i="10"/>
  <c r="F26" i="10"/>
  <c r="E26" i="10"/>
  <c r="D26" i="10" s="1"/>
  <c r="D25" i="10"/>
  <c r="D24" i="10"/>
  <c r="D23" i="10"/>
  <c r="D22" i="10"/>
  <c r="R21" i="10"/>
  <c r="R20" i="10" s="1"/>
  <c r="Q21" i="10"/>
  <c r="P21" i="10"/>
  <c r="P20" i="10" s="1"/>
  <c r="P89" i="10" s="1"/>
  <c r="O21" i="10"/>
  <c r="N21" i="10"/>
  <c r="N20" i="10" s="1"/>
  <c r="M21" i="10"/>
  <c r="L21" i="10"/>
  <c r="L20" i="10" s="1"/>
  <c r="L89" i="10" s="1"/>
  <c r="K21" i="10"/>
  <c r="J21" i="10"/>
  <c r="J20" i="10" s="1"/>
  <c r="J89" i="10" s="1"/>
  <c r="I21" i="10"/>
  <c r="H21" i="10"/>
  <c r="H20" i="10" s="1"/>
  <c r="H89" i="10" s="1"/>
  <c r="G21" i="10"/>
  <c r="F21" i="10"/>
  <c r="F20" i="10" s="1"/>
  <c r="F89" i="10" s="1"/>
  <c r="E21" i="10"/>
  <c r="D21" i="10"/>
  <c r="O20" i="10"/>
  <c r="O89" i="10" s="1"/>
  <c r="K20" i="10"/>
  <c r="K89" i="10" s="1"/>
  <c r="G20" i="10"/>
  <c r="G89" i="10" s="1"/>
  <c r="P19" i="10"/>
  <c r="O19" i="10"/>
  <c r="N19" i="10"/>
  <c r="M19" i="10"/>
  <c r="L19" i="10"/>
  <c r="K19" i="10"/>
  <c r="J19" i="10"/>
  <c r="I19" i="10"/>
  <c r="H19" i="10"/>
  <c r="G19" i="10"/>
  <c r="F19" i="10"/>
  <c r="D19" i="10" s="1"/>
  <c r="E19" i="10"/>
  <c r="Q18" i="10"/>
  <c r="Q19" i="10" s="1"/>
  <c r="D18" i="10"/>
  <c r="D17" i="10"/>
  <c r="D16" i="10"/>
  <c r="D15" i="10"/>
  <c r="D14" i="10"/>
  <c r="D13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 s="1"/>
  <c r="P11" i="10"/>
  <c r="P8" i="10" s="1"/>
  <c r="O11" i="10"/>
  <c r="N11" i="10"/>
  <c r="N8" i="10" s="1"/>
  <c r="M11" i="10"/>
  <c r="L11" i="10"/>
  <c r="L8" i="10" s="1"/>
  <c r="K11" i="10"/>
  <c r="J11" i="10"/>
  <c r="J8" i="10" s="1"/>
  <c r="I11" i="10"/>
  <c r="H11" i="10"/>
  <c r="H8" i="10" s="1"/>
  <c r="G11" i="10"/>
  <c r="F11" i="10"/>
  <c r="F8" i="10" s="1"/>
  <c r="E11" i="10"/>
  <c r="Q10" i="10"/>
  <c r="R10" i="10" s="1"/>
  <c r="D10" i="10"/>
  <c r="D9" i="10"/>
  <c r="Q9" i="10" s="1"/>
  <c r="O8" i="10"/>
  <c r="M8" i="10"/>
  <c r="K8" i="10"/>
  <c r="I8" i="10"/>
  <c r="G8" i="10"/>
  <c r="E8" i="10"/>
  <c r="J11" i="3" l="1"/>
  <c r="J13" i="3" s="1"/>
  <c r="I13" i="3"/>
  <c r="Q11" i="10"/>
  <c r="Q8" i="10" s="1"/>
  <c r="R9" i="10"/>
  <c r="R11" i="10" s="1"/>
  <c r="N89" i="10"/>
  <c r="D8" i="10"/>
  <c r="Q89" i="10"/>
  <c r="D11" i="10"/>
  <c r="R18" i="10"/>
  <c r="R19" i="10" s="1"/>
  <c r="E20" i="10"/>
  <c r="D88" i="6"/>
  <c r="D87" i="6"/>
  <c r="D86" i="6"/>
  <c r="D85" i="6"/>
  <c r="D84" i="6"/>
  <c r="D83" i="6"/>
  <c r="M82" i="6"/>
  <c r="D82" i="6" s="1"/>
  <c r="D81" i="6"/>
  <c r="D80" i="6"/>
  <c r="D79" i="6"/>
  <c r="D78" i="6"/>
  <c r="D77" i="6"/>
  <c r="D76" i="6"/>
  <c r="D75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 s="1"/>
  <c r="D73" i="6"/>
  <c r="D72" i="6"/>
  <c r="D71" i="6"/>
  <c r="D70" i="6"/>
  <c r="D69" i="6"/>
  <c r="D68" i="6"/>
  <c r="D67" i="6"/>
  <c r="D66" i="6"/>
  <c r="D65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 s="1"/>
  <c r="D63" i="6"/>
  <c r="D62" i="6"/>
  <c r="D61" i="6"/>
  <c r="D60" i="6"/>
  <c r="D59" i="6"/>
  <c r="D58" i="6"/>
  <c r="P57" i="6"/>
  <c r="O57" i="6"/>
  <c r="N57" i="6"/>
  <c r="M57" i="6"/>
  <c r="L57" i="6"/>
  <c r="K57" i="6"/>
  <c r="J57" i="6"/>
  <c r="I57" i="6"/>
  <c r="H57" i="6"/>
  <c r="D57" i="6" s="1"/>
  <c r="G57" i="6"/>
  <c r="F57" i="6"/>
  <c r="E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D40" i="6"/>
  <c r="D39" i="6"/>
  <c r="D38" i="6"/>
  <c r="D37" i="6"/>
  <c r="D36" i="6"/>
  <c r="D35" i="6"/>
  <c r="D34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D31" i="6"/>
  <c r="P30" i="6"/>
  <c r="O30" i="6"/>
  <c r="N30" i="6"/>
  <c r="M30" i="6"/>
  <c r="L30" i="6"/>
  <c r="K30" i="6"/>
  <c r="J30" i="6"/>
  <c r="I30" i="6"/>
  <c r="H30" i="6"/>
  <c r="G30" i="6"/>
  <c r="F30" i="6"/>
  <c r="D30" i="6" s="1"/>
  <c r="E30" i="6"/>
  <c r="D29" i="6"/>
  <c r="D28" i="6"/>
  <c r="D27" i="6"/>
  <c r="P26" i="6"/>
  <c r="O26" i="6"/>
  <c r="N26" i="6"/>
  <c r="N20" i="6" s="1"/>
  <c r="N89" i="6" s="1"/>
  <c r="M26" i="6"/>
  <c r="L26" i="6"/>
  <c r="K26" i="6"/>
  <c r="J26" i="6"/>
  <c r="J20" i="6" s="1"/>
  <c r="J89" i="6" s="1"/>
  <c r="I26" i="6"/>
  <c r="H26" i="6"/>
  <c r="G26" i="6"/>
  <c r="F26" i="6"/>
  <c r="D26" i="6" s="1"/>
  <c r="E26" i="6"/>
  <c r="D25" i="6"/>
  <c r="D24" i="6"/>
  <c r="D23" i="6"/>
  <c r="D22" i="6"/>
  <c r="P21" i="6"/>
  <c r="O21" i="6"/>
  <c r="O20" i="6" s="1"/>
  <c r="O89" i="6" s="1"/>
  <c r="N21" i="6"/>
  <c r="M21" i="6"/>
  <c r="M20" i="6" s="1"/>
  <c r="L21" i="6"/>
  <c r="K21" i="6"/>
  <c r="K20" i="6" s="1"/>
  <c r="K89" i="6" s="1"/>
  <c r="J21" i="6"/>
  <c r="I21" i="6"/>
  <c r="I20" i="6" s="1"/>
  <c r="H21" i="6"/>
  <c r="G21" i="6"/>
  <c r="G20" i="6" s="1"/>
  <c r="G89" i="6" s="1"/>
  <c r="F21" i="6"/>
  <c r="E21" i="6"/>
  <c r="D21" i="6" s="1"/>
  <c r="P20" i="6"/>
  <c r="P89" i="6" s="1"/>
  <c r="L20" i="6"/>
  <c r="L89" i="6" s="1"/>
  <c r="H20" i="6"/>
  <c r="H89" i="6" s="1"/>
  <c r="P19" i="6"/>
  <c r="O19" i="6"/>
  <c r="N19" i="6"/>
  <c r="M19" i="6"/>
  <c r="L19" i="6"/>
  <c r="K19" i="6"/>
  <c r="J19" i="6"/>
  <c r="I19" i="6"/>
  <c r="H19" i="6"/>
  <c r="G19" i="6"/>
  <c r="F19" i="6"/>
  <c r="E19" i="6"/>
  <c r="D19" i="6" s="1"/>
  <c r="D18" i="6"/>
  <c r="D17" i="6"/>
  <c r="D16" i="6"/>
  <c r="D15" i="6"/>
  <c r="D14" i="6"/>
  <c r="D13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P11" i="6"/>
  <c r="O11" i="6"/>
  <c r="O8" i="6" s="1"/>
  <c r="N11" i="6"/>
  <c r="M11" i="6"/>
  <c r="M8" i="6" s="1"/>
  <c r="L11" i="6"/>
  <c r="K11" i="6"/>
  <c r="K8" i="6" s="1"/>
  <c r="J11" i="6"/>
  <c r="I11" i="6"/>
  <c r="I8" i="6" s="1"/>
  <c r="H11" i="6"/>
  <c r="G11" i="6"/>
  <c r="G8" i="6" s="1"/>
  <c r="F11" i="6"/>
  <c r="E11" i="6"/>
  <c r="D11" i="6" s="1"/>
  <c r="D10" i="6"/>
  <c r="D9" i="6"/>
  <c r="P8" i="6"/>
  <c r="N8" i="6"/>
  <c r="L8" i="6"/>
  <c r="J8" i="6"/>
  <c r="H8" i="6"/>
  <c r="F8" i="6"/>
  <c r="R8" i="10" l="1"/>
  <c r="R89" i="10" s="1"/>
  <c r="D20" i="10"/>
  <c r="E89" i="10"/>
  <c r="D89" i="10" s="1"/>
  <c r="I89" i="6"/>
  <c r="M89" i="6"/>
  <c r="E8" i="6"/>
  <c r="D8" i="6" s="1"/>
  <c r="E20" i="6"/>
  <c r="F20" i="6"/>
  <c r="F89" i="6" s="1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P78" i="2"/>
  <c r="O78" i="2"/>
  <c r="N78" i="2"/>
  <c r="M78" i="2"/>
  <c r="L78" i="2"/>
  <c r="K78" i="2"/>
  <c r="J78" i="2"/>
  <c r="I78" i="2"/>
  <c r="G78" i="2"/>
  <c r="F78" i="2"/>
  <c r="E78" i="2"/>
  <c r="D78" i="2" s="1"/>
  <c r="D77" i="2"/>
  <c r="D76" i="2"/>
  <c r="D75" i="2"/>
  <c r="D74" i="2"/>
  <c r="D73" i="2"/>
  <c r="D72" i="2"/>
  <c r="D71" i="2"/>
  <c r="D70" i="2"/>
  <c r="D69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 s="1"/>
  <c r="D67" i="2"/>
  <c r="D66" i="2"/>
  <c r="D65" i="2"/>
  <c r="D64" i="2"/>
  <c r="D63" i="2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D44" i="2"/>
  <c r="D43" i="2"/>
  <c r="D42" i="2"/>
  <c r="D41" i="2"/>
  <c r="D40" i="2"/>
  <c r="D39" i="2"/>
  <c r="D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D35" i="2"/>
  <c r="P34" i="2"/>
  <c r="O34" i="2"/>
  <c r="N34" i="2"/>
  <c r="M34" i="2"/>
  <c r="L34" i="2"/>
  <c r="K34" i="2"/>
  <c r="J34" i="2"/>
  <c r="I34" i="2"/>
  <c r="H34" i="2"/>
  <c r="G34" i="2"/>
  <c r="F34" i="2"/>
  <c r="D34" i="2" s="1"/>
  <c r="E34" i="2"/>
  <c r="D33" i="2"/>
  <c r="D32" i="2"/>
  <c r="D31" i="2"/>
  <c r="P30" i="2"/>
  <c r="O30" i="2"/>
  <c r="N30" i="2"/>
  <c r="N24" i="2" s="1"/>
  <c r="M30" i="2"/>
  <c r="L30" i="2"/>
  <c r="K30" i="2"/>
  <c r="J30" i="2"/>
  <c r="J24" i="2" s="1"/>
  <c r="I30" i="2"/>
  <c r="H30" i="2"/>
  <c r="G30" i="2"/>
  <c r="F30" i="2"/>
  <c r="D30" i="2" s="1"/>
  <c r="E30" i="2"/>
  <c r="D29" i="2"/>
  <c r="D28" i="2"/>
  <c r="D27" i="2"/>
  <c r="D26" i="2"/>
  <c r="P25" i="2"/>
  <c r="O25" i="2"/>
  <c r="O24" i="2" s="1"/>
  <c r="N25" i="2"/>
  <c r="M25" i="2"/>
  <c r="M24" i="2" s="1"/>
  <c r="L25" i="2"/>
  <c r="K25" i="2"/>
  <c r="K24" i="2" s="1"/>
  <c r="J25" i="2"/>
  <c r="I25" i="2"/>
  <c r="I24" i="2" s="1"/>
  <c r="H25" i="2"/>
  <c r="G25" i="2"/>
  <c r="G24" i="2" s="1"/>
  <c r="F25" i="2"/>
  <c r="E25" i="2"/>
  <c r="D25" i="2" s="1"/>
  <c r="P24" i="2"/>
  <c r="L24" i="2"/>
  <c r="H24" i="2"/>
  <c r="O23" i="2"/>
  <c r="M23" i="2"/>
  <c r="K23" i="2"/>
  <c r="I23" i="2"/>
  <c r="G23" i="2"/>
  <c r="E23" i="2"/>
  <c r="D22" i="2"/>
  <c r="D21" i="2"/>
  <c r="P20" i="2"/>
  <c r="P23" i="2" s="1"/>
  <c r="O20" i="2"/>
  <c r="N20" i="2"/>
  <c r="N23" i="2" s="1"/>
  <c r="M20" i="2"/>
  <c r="L20" i="2"/>
  <c r="L23" i="2" s="1"/>
  <c r="K20" i="2"/>
  <c r="J20" i="2"/>
  <c r="J23" i="2" s="1"/>
  <c r="I20" i="2"/>
  <c r="H20" i="2"/>
  <c r="H23" i="2" s="1"/>
  <c r="G20" i="2"/>
  <c r="F20" i="2"/>
  <c r="F23" i="2" s="1"/>
  <c r="E20" i="2"/>
  <c r="D20" i="2"/>
  <c r="D19" i="2"/>
  <c r="D18" i="2"/>
  <c r="D17" i="2"/>
  <c r="D16" i="2"/>
  <c r="D15" i="2"/>
  <c r="P14" i="2"/>
  <c r="O14" i="2"/>
  <c r="N14" i="2"/>
  <c r="M14" i="2"/>
  <c r="L14" i="2"/>
  <c r="K14" i="2"/>
  <c r="J14" i="2"/>
  <c r="I14" i="2"/>
  <c r="H14" i="2"/>
  <c r="G14" i="2"/>
  <c r="F14" i="2"/>
  <c r="D14" i="2" s="1"/>
  <c r="E14" i="2"/>
  <c r="D12" i="2"/>
  <c r="D11" i="2"/>
  <c r="D10" i="2"/>
  <c r="P9" i="2"/>
  <c r="P13" i="2" s="1"/>
  <c r="O9" i="2"/>
  <c r="O13" i="2" s="1"/>
  <c r="O8" i="2" s="1"/>
  <c r="N9" i="2"/>
  <c r="N13" i="2" s="1"/>
  <c r="N8" i="2" s="1"/>
  <c r="M9" i="2"/>
  <c r="M13" i="2" s="1"/>
  <c r="M8" i="2" s="1"/>
  <c r="L9" i="2"/>
  <c r="L13" i="2" s="1"/>
  <c r="K9" i="2"/>
  <c r="K13" i="2" s="1"/>
  <c r="K8" i="2" s="1"/>
  <c r="J9" i="2"/>
  <c r="J13" i="2" s="1"/>
  <c r="J8" i="2" s="1"/>
  <c r="I9" i="2"/>
  <c r="I13" i="2" s="1"/>
  <c r="I8" i="2" s="1"/>
  <c r="H9" i="2"/>
  <c r="H13" i="2" s="1"/>
  <c r="G9" i="2"/>
  <c r="G13" i="2" s="1"/>
  <c r="G8" i="2" s="1"/>
  <c r="F9" i="2"/>
  <c r="F13" i="2" s="1"/>
  <c r="F8" i="2" s="1"/>
  <c r="E9" i="2"/>
  <c r="E13" i="2" s="1"/>
  <c r="D97" i="10" l="1"/>
  <c r="D95" i="10"/>
  <c r="E89" i="6"/>
  <c r="D89" i="6" s="1"/>
  <c r="D20" i="6"/>
  <c r="N93" i="2"/>
  <c r="G93" i="2"/>
  <c r="K93" i="2"/>
  <c r="O93" i="2"/>
  <c r="H8" i="2"/>
  <c r="L8" i="2"/>
  <c r="L93" i="2" s="1"/>
  <c r="P8" i="2"/>
  <c r="P93" i="2" s="1"/>
  <c r="D23" i="2"/>
  <c r="H93" i="2"/>
  <c r="J93" i="2"/>
  <c r="D13" i="2"/>
  <c r="E8" i="2"/>
  <c r="I93" i="2"/>
  <c r="M93" i="2"/>
  <c r="D9" i="2"/>
  <c r="E24" i="2"/>
  <c r="F24" i="2"/>
  <c r="F93" i="2" s="1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 s="1"/>
  <c r="U11" i="13"/>
  <c r="T11" i="13"/>
  <c r="S11" i="13"/>
  <c r="R11" i="13"/>
  <c r="Q11" i="13"/>
  <c r="P11" i="13"/>
  <c r="O11" i="13"/>
  <c r="N11" i="13"/>
  <c r="M11" i="13"/>
  <c r="L11" i="13"/>
  <c r="K11" i="13"/>
  <c r="J11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U9" i="13"/>
  <c r="T9" i="13"/>
  <c r="S9" i="13"/>
  <c r="R9" i="13"/>
  <c r="Q9" i="13"/>
  <c r="P9" i="13"/>
  <c r="O9" i="13"/>
  <c r="N9" i="13"/>
  <c r="M9" i="13"/>
  <c r="L9" i="13"/>
  <c r="K9" i="13"/>
  <c r="J9" i="13"/>
  <c r="I8" i="13"/>
  <c r="V8" i="13" s="1"/>
  <c r="I7" i="13"/>
  <c r="W7" i="13" s="1"/>
  <c r="D97" i="6" l="1"/>
  <c r="D95" i="6"/>
  <c r="D8" i="2"/>
  <c r="D24" i="2"/>
  <c r="E93" i="2"/>
  <c r="D93" i="2" s="1"/>
  <c r="V7" i="13"/>
  <c r="W8" i="13"/>
  <c r="W9" i="13"/>
  <c r="I10" i="13"/>
  <c r="V9" i="13"/>
  <c r="I11" i="13"/>
  <c r="I9" i="13"/>
  <c r="A123" i="5"/>
  <c r="A122" i="5"/>
  <c r="V116" i="5"/>
  <c r="I116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I114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H113" i="5"/>
  <c r="V112" i="5"/>
  <c r="W112" i="5" s="1"/>
  <c r="I112" i="5"/>
  <c r="A112" i="5"/>
  <c r="V111" i="5"/>
  <c r="W111" i="5" s="1"/>
  <c r="I111" i="5"/>
  <c r="A111" i="5"/>
  <c r="V110" i="5"/>
  <c r="W110" i="5" s="1"/>
  <c r="I110" i="5"/>
  <c r="A110" i="5"/>
  <c r="V109" i="5"/>
  <c r="W109" i="5" s="1"/>
  <c r="I109" i="5"/>
  <c r="H109" i="5"/>
  <c r="H108" i="5" s="1"/>
  <c r="A109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I107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H106" i="5"/>
  <c r="H83" i="5" s="1"/>
  <c r="V105" i="5"/>
  <c r="W105" i="5" s="1"/>
  <c r="I105" i="5"/>
  <c r="A105" i="5"/>
  <c r="V104" i="5"/>
  <c r="W104" i="5" s="1"/>
  <c r="I104" i="5"/>
  <c r="A104" i="5"/>
  <c r="V103" i="5"/>
  <c r="W103" i="5" s="1"/>
  <c r="I103" i="5"/>
  <c r="A103" i="5"/>
  <c r="V102" i="5"/>
  <c r="W102" i="5" s="1"/>
  <c r="I102" i="5"/>
  <c r="A102" i="5"/>
  <c r="V101" i="5"/>
  <c r="W101" i="5" s="1"/>
  <c r="I101" i="5"/>
  <c r="A101" i="5"/>
  <c r="V100" i="5"/>
  <c r="W100" i="5" s="1"/>
  <c r="I100" i="5"/>
  <c r="A100" i="5"/>
  <c r="V99" i="5"/>
  <c r="W99" i="5" s="1"/>
  <c r="I99" i="5"/>
  <c r="A99" i="5"/>
  <c r="V98" i="5"/>
  <c r="W98" i="5" s="1"/>
  <c r="I98" i="5"/>
  <c r="A98" i="5"/>
  <c r="V97" i="5"/>
  <c r="W97" i="5" s="1"/>
  <c r="I97" i="5"/>
  <c r="A97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I95" i="5"/>
  <c r="V95" i="5" s="1"/>
  <c r="U94" i="5"/>
  <c r="T94" i="5"/>
  <c r="S94" i="5"/>
  <c r="R94" i="5"/>
  <c r="Q94" i="5"/>
  <c r="P94" i="5"/>
  <c r="O94" i="5"/>
  <c r="N94" i="5"/>
  <c r="M94" i="5"/>
  <c r="L94" i="5"/>
  <c r="K94" i="5"/>
  <c r="J94" i="5"/>
  <c r="H94" i="5"/>
  <c r="W93" i="5"/>
  <c r="I93" i="5"/>
  <c r="V93" i="5" s="1"/>
  <c r="A93" i="5"/>
  <c r="I92" i="5"/>
  <c r="V92" i="5" s="1"/>
  <c r="W92" i="5" s="1"/>
  <c r="A92" i="5"/>
  <c r="W91" i="5"/>
  <c r="I91" i="5"/>
  <c r="V91" i="5" s="1"/>
  <c r="A91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W89" i="5"/>
  <c r="W88" i="5" s="1"/>
  <c r="I89" i="5"/>
  <c r="V89" i="5" s="1"/>
  <c r="V88" i="5"/>
  <c r="U88" i="5"/>
  <c r="T88" i="5"/>
  <c r="S88" i="5"/>
  <c r="R88" i="5"/>
  <c r="R117" i="5" s="1"/>
  <c r="Q88" i="5"/>
  <c r="P88" i="5"/>
  <c r="O88" i="5"/>
  <c r="N88" i="5"/>
  <c r="N117" i="5" s="1"/>
  <c r="M88" i="5"/>
  <c r="L88" i="5"/>
  <c r="K88" i="5"/>
  <c r="J88" i="5"/>
  <c r="J117" i="5" s="1"/>
  <c r="H88" i="5"/>
  <c r="V87" i="5"/>
  <c r="I87" i="5"/>
  <c r="U86" i="5"/>
  <c r="U83" i="5" s="1"/>
  <c r="T86" i="5"/>
  <c r="S86" i="5"/>
  <c r="S83" i="5" s="1"/>
  <c r="R86" i="5"/>
  <c r="Q86" i="5"/>
  <c r="Q83" i="5" s="1"/>
  <c r="P86" i="5"/>
  <c r="O86" i="5"/>
  <c r="O83" i="5" s="1"/>
  <c r="N86" i="5"/>
  <c r="M86" i="5"/>
  <c r="M83" i="5" s="1"/>
  <c r="L86" i="5"/>
  <c r="K86" i="5"/>
  <c r="K83" i="5" s="1"/>
  <c r="J86" i="5"/>
  <c r="I86" i="5"/>
  <c r="H86" i="5"/>
  <c r="I85" i="5"/>
  <c r="U84" i="5"/>
  <c r="T84" i="5"/>
  <c r="S84" i="5"/>
  <c r="R84" i="5"/>
  <c r="Q84" i="5"/>
  <c r="P84" i="5"/>
  <c r="P83" i="5" s="1"/>
  <c r="O84" i="5"/>
  <c r="N84" i="5"/>
  <c r="M84" i="5"/>
  <c r="L84" i="5"/>
  <c r="L83" i="5" s="1"/>
  <c r="K84" i="5"/>
  <c r="J84" i="5"/>
  <c r="H84" i="5"/>
  <c r="T83" i="5"/>
  <c r="I82" i="5"/>
  <c r="V82" i="5" s="1"/>
  <c r="W82" i="5" s="1"/>
  <c r="A82" i="5"/>
  <c r="I81" i="5"/>
  <c r="V81" i="5" s="1"/>
  <c r="W81" i="5" s="1"/>
  <c r="A81" i="5"/>
  <c r="I80" i="5"/>
  <c r="V80" i="5" s="1"/>
  <c r="A80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I78" i="5"/>
  <c r="V78" i="5" s="1"/>
  <c r="W78" i="5" s="1"/>
  <c r="I77" i="5"/>
  <c r="V77" i="5" s="1"/>
  <c r="W77" i="5" s="1"/>
  <c r="V76" i="5"/>
  <c r="I76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I74" i="5"/>
  <c r="U73" i="5"/>
  <c r="T73" i="5"/>
  <c r="S73" i="5"/>
  <c r="R73" i="5"/>
  <c r="Q73" i="5"/>
  <c r="P73" i="5"/>
  <c r="O73" i="5"/>
  <c r="N73" i="5"/>
  <c r="M73" i="5"/>
  <c r="L73" i="5"/>
  <c r="K73" i="5"/>
  <c r="J73" i="5"/>
  <c r="H73" i="5"/>
  <c r="I72" i="5"/>
  <c r="V72" i="5" s="1"/>
  <c r="W72" i="5" s="1"/>
  <c r="A72" i="5"/>
  <c r="I71" i="5"/>
  <c r="V71" i="5" s="1"/>
  <c r="W71" i="5" s="1"/>
  <c r="A71" i="5"/>
  <c r="I70" i="5"/>
  <c r="V70" i="5" s="1"/>
  <c r="W70" i="5" s="1"/>
  <c r="A70" i="5"/>
  <c r="I69" i="5"/>
  <c r="V69" i="5" s="1"/>
  <c r="W69" i="5" s="1"/>
  <c r="A69" i="5"/>
  <c r="I68" i="5"/>
  <c r="V68" i="5" s="1"/>
  <c r="W68" i="5" s="1"/>
  <c r="A68" i="5"/>
  <c r="I67" i="5"/>
  <c r="V67" i="5" s="1"/>
  <c r="W67" i="5" s="1"/>
  <c r="H67" i="5"/>
  <c r="H54" i="5" s="1"/>
  <c r="A67" i="5"/>
  <c r="I66" i="5"/>
  <c r="V66" i="5" s="1"/>
  <c r="W66" i="5" s="1"/>
  <c r="A66" i="5"/>
  <c r="I65" i="5"/>
  <c r="V65" i="5" s="1"/>
  <c r="W65" i="5" s="1"/>
  <c r="A65" i="5"/>
  <c r="M64" i="5"/>
  <c r="A64" i="5"/>
  <c r="V63" i="5"/>
  <c r="W63" i="5" s="1"/>
  <c r="I63" i="5"/>
  <c r="A63" i="5"/>
  <c r="V62" i="5"/>
  <c r="W62" i="5" s="1"/>
  <c r="I62" i="5"/>
  <c r="A62" i="5"/>
  <c r="V61" i="5"/>
  <c r="W61" i="5" s="1"/>
  <c r="I61" i="5"/>
  <c r="A61" i="5"/>
  <c r="V60" i="5"/>
  <c r="W60" i="5" s="1"/>
  <c r="I60" i="5"/>
  <c r="A60" i="5"/>
  <c r="V59" i="5"/>
  <c r="W59" i="5" s="1"/>
  <c r="I59" i="5"/>
  <c r="A59" i="5"/>
  <c r="V58" i="5"/>
  <c r="W58" i="5" s="1"/>
  <c r="I58" i="5"/>
  <c r="H58" i="5"/>
  <c r="A58" i="5"/>
  <c r="I57" i="5"/>
  <c r="V57" i="5" s="1"/>
  <c r="W57" i="5" s="1"/>
  <c r="A57" i="5"/>
  <c r="W56" i="5"/>
  <c r="I56" i="5"/>
  <c r="V56" i="5" s="1"/>
  <c r="A56" i="5"/>
  <c r="I55" i="5"/>
  <c r="V55" i="5" s="1"/>
  <c r="A55" i="5"/>
  <c r="U54" i="5"/>
  <c r="T54" i="5"/>
  <c r="S54" i="5"/>
  <c r="R54" i="5"/>
  <c r="Q54" i="5"/>
  <c r="P54" i="5"/>
  <c r="O54" i="5"/>
  <c r="N54" i="5"/>
  <c r="L54" i="5"/>
  <c r="K54" i="5"/>
  <c r="J54" i="5"/>
  <c r="W53" i="5"/>
  <c r="I53" i="5"/>
  <c r="V53" i="5" s="1"/>
  <c r="A53" i="5"/>
  <c r="I52" i="5"/>
  <c r="V52" i="5" s="1"/>
  <c r="W52" i="5" s="1"/>
  <c r="A52" i="5"/>
  <c r="W51" i="5"/>
  <c r="I51" i="5"/>
  <c r="V51" i="5" s="1"/>
  <c r="A51" i="5"/>
  <c r="I50" i="5"/>
  <c r="V50" i="5" s="1"/>
  <c r="W50" i="5" s="1"/>
  <c r="A50" i="5"/>
  <c r="W49" i="5"/>
  <c r="I49" i="5"/>
  <c r="V49" i="5" s="1"/>
  <c r="A49" i="5"/>
  <c r="I48" i="5"/>
  <c r="V48" i="5" s="1"/>
  <c r="W48" i="5" s="1"/>
  <c r="A48" i="5"/>
  <c r="W47" i="5"/>
  <c r="I47" i="5"/>
  <c r="V47" i="5" s="1"/>
  <c r="A47" i="5"/>
  <c r="I46" i="5"/>
  <c r="V46" i="5" s="1"/>
  <c r="W46" i="5" s="1"/>
  <c r="A46" i="5"/>
  <c r="W45" i="5"/>
  <c r="I45" i="5"/>
  <c r="V45" i="5" s="1"/>
  <c r="A45" i="5"/>
  <c r="I44" i="5"/>
  <c r="V44" i="5" s="1"/>
  <c r="W44" i="5" s="1"/>
  <c r="A44" i="5"/>
  <c r="W43" i="5"/>
  <c r="I43" i="5"/>
  <c r="V43" i="5" s="1"/>
  <c r="A43" i="5"/>
  <c r="I42" i="5"/>
  <c r="V42" i="5" s="1"/>
  <c r="W42" i="5" s="1"/>
  <c r="A42" i="5"/>
  <c r="W41" i="5"/>
  <c r="I41" i="5"/>
  <c r="V41" i="5" s="1"/>
  <c r="A41" i="5"/>
  <c r="I40" i="5"/>
  <c r="V40" i="5" s="1"/>
  <c r="W40" i="5" s="1"/>
  <c r="A40" i="5"/>
  <c r="W39" i="5"/>
  <c r="I39" i="5"/>
  <c r="V39" i="5" s="1"/>
  <c r="A39" i="5"/>
  <c r="I38" i="5"/>
  <c r="V38" i="5" s="1"/>
  <c r="W38" i="5" s="1"/>
  <c r="A38" i="5"/>
  <c r="W37" i="5"/>
  <c r="I37" i="5"/>
  <c r="V37" i="5" s="1"/>
  <c r="A37" i="5"/>
  <c r="I36" i="5"/>
  <c r="V36" i="5" s="1"/>
  <c r="W36" i="5" s="1"/>
  <c r="A36" i="5"/>
  <c r="W35" i="5"/>
  <c r="I35" i="5"/>
  <c r="V35" i="5" s="1"/>
  <c r="A35" i="5"/>
  <c r="I34" i="5"/>
  <c r="V34" i="5" s="1"/>
  <c r="W34" i="5" s="1"/>
  <c r="A34" i="5"/>
  <c r="W33" i="5"/>
  <c r="I33" i="5"/>
  <c r="V33" i="5" s="1"/>
  <c r="A33" i="5"/>
  <c r="I32" i="5"/>
  <c r="V32" i="5" s="1"/>
  <c r="W32" i="5" s="1"/>
  <c r="A32" i="5"/>
  <c r="W31" i="5"/>
  <c r="I31" i="5"/>
  <c r="V31" i="5" s="1"/>
  <c r="A31" i="5"/>
  <c r="I30" i="5"/>
  <c r="V30" i="5" s="1"/>
  <c r="W30" i="5" s="1"/>
  <c r="A30" i="5"/>
  <c r="W29" i="5"/>
  <c r="I29" i="5"/>
  <c r="V29" i="5" s="1"/>
  <c r="A29" i="5"/>
  <c r="I28" i="5"/>
  <c r="V28" i="5" s="1"/>
  <c r="W28" i="5" s="1"/>
  <c r="A28" i="5"/>
  <c r="W27" i="5"/>
  <c r="I27" i="5"/>
  <c r="V27" i="5" s="1"/>
  <c r="A27" i="5"/>
  <c r="U26" i="5"/>
  <c r="T26" i="5"/>
  <c r="S26" i="5"/>
  <c r="S18" i="5" s="1"/>
  <c r="R26" i="5"/>
  <c r="Q26" i="5"/>
  <c r="P26" i="5"/>
  <c r="O26" i="5"/>
  <c r="O18" i="5" s="1"/>
  <c r="N26" i="5"/>
  <c r="M26" i="5"/>
  <c r="L26" i="5"/>
  <c r="K26" i="5"/>
  <c r="K18" i="5" s="1"/>
  <c r="J26" i="5"/>
  <c r="H26" i="5"/>
  <c r="W25" i="5"/>
  <c r="I25" i="5"/>
  <c r="V25" i="5" s="1"/>
  <c r="W24" i="5"/>
  <c r="V24" i="5"/>
  <c r="I24" i="5"/>
  <c r="V23" i="5"/>
  <c r="W23" i="5" s="1"/>
  <c r="I23" i="5"/>
  <c r="V22" i="5"/>
  <c r="I22" i="5"/>
  <c r="U21" i="5"/>
  <c r="U18" i="5" s="1"/>
  <c r="T21" i="5"/>
  <c r="T18" i="5" s="1"/>
  <c r="S21" i="5"/>
  <c r="R21" i="5"/>
  <c r="Q21" i="5"/>
  <c r="Q18" i="5" s="1"/>
  <c r="P21" i="5"/>
  <c r="P18" i="5" s="1"/>
  <c r="O21" i="5"/>
  <c r="N21" i="5"/>
  <c r="M21" i="5"/>
  <c r="L21" i="5"/>
  <c r="L18" i="5" s="1"/>
  <c r="K21" i="5"/>
  <c r="J21" i="5"/>
  <c r="I21" i="5"/>
  <c r="H21" i="5"/>
  <c r="I20" i="5"/>
  <c r="V20" i="5" s="1"/>
  <c r="V19" i="5" s="1"/>
  <c r="H20" i="5"/>
  <c r="U19" i="5"/>
  <c r="T19" i="5"/>
  <c r="S19" i="5"/>
  <c r="R19" i="5"/>
  <c r="Q19" i="5"/>
  <c r="P19" i="5"/>
  <c r="O19" i="5"/>
  <c r="N19" i="5"/>
  <c r="M19" i="5"/>
  <c r="L19" i="5"/>
  <c r="K19" i="5"/>
  <c r="J19" i="5"/>
  <c r="H19" i="5"/>
  <c r="V17" i="5"/>
  <c r="W17" i="5" s="1"/>
  <c r="W16" i="5" s="1"/>
  <c r="I17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I15" i="5"/>
  <c r="V15" i="5" s="1"/>
  <c r="W15" i="5" s="1"/>
  <c r="R14" i="5"/>
  <c r="I14" i="5"/>
  <c r="V14" i="5" s="1"/>
  <c r="H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A8" i="5"/>
  <c r="W26" i="5" l="1"/>
  <c r="W14" i="5"/>
  <c r="W13" i="5" s="1"/>
  <c r="V13" i="5"/>
  <c r="W90" i="5"/>
  <c r="H18" i="5"/>
  <c r="W22" i="5"/>
  <c r="W21" i="5" s="1"/>
  <c r="V21" i="5"/>
  <c r="O117" i="5"/>
  <c r="S117" i="5"/>
  <c r="H117" i="5"/>
  <c r="V16" i="5"/>
  <c r="V26" i="5"/>
  <c r="V74" i="5"/>
  <c r="I73" i="5"/>
  <c r="W76" i="5"/>
  <c r="W75" i="5" s="1"/>
  <c r="V75" i="5"/>
  <c r="J83" i="5"/>
  <c r="J18" i="5" s="1"/>
  <c r="N83" i="5"/>
  <c r="N18" i="5" s="1"/>
  <c r="R83" i="5"/>
  <c r="R18" i="5" s="1"/>
  <c r="W95" i="5"/>
  <c r="W94" i="5" s="1"/>
  <c r="V94" i="5"/>
  <c r="V107" i="5"/>
  <c r="I106" i="5"/>
  <c r="L117" i="5"/>
  <c r="P117" i="5"/>
  <c r="T117" i="5"/>
  <c r="V114" i="5"/>
  <c r="I113" i="5"/>
  <c r="W116" i="5"/>
  <c r="W115" i="5" s="1"/>
  <c r="V115" i="5"/>
  <c r="W80" i="5"/>
  <c r="W79" i="5" s="1"/>
  <c r="V79" i="5"/>
  <c r="I26" i="5"/>
  <c r="I64" i="5"/>
  <c r="M54" i="5"/>
  <c r="M18" i="5" s="1"/>
  <c r="V85" i="5"/>
  <c r="I84" i="5"/>
  <c r="W87" i="5"/>
  <c r="W86" i="5" s="1"/>
  <c r="V86" i="5"/>
  <c r="M117" i="5"/>
  <c r="Q117" i="5"/>
  <c r="U117" i="5"/>
  <c r="W108" i="5"/>
  <c r="K117" i="5"/>
  <c r="I19" i="5"/>
  <c r="W20" i="5"/>
  <c r="W19" i="5" s="1"/>
  <c r="W55" i="5"/>
  <c r="V90" i="5"/>
  <c r="W96" i="5"/>
  <c r="V108" i="5"/>
  <c r="I94" i="5"/>
  <c r="I88" i="5"/>
  <c r="I83" i="5" l="1"/>
  <c r="W107" i="5"/>
  <c r="W106" i="5" s="1"/>
  <c r="V106" i="5"/>
  <c r="W74" i="5"/>
  <c r="W73" i="5" s="1"/>
  <c r="V73" i="5"/>
  <c r="I54" i="5"/>
  <c r="I117" i="5" s="1"/>
  <c r="V64" i="5"/>
  <c r="W114" i="5"/>
  <c r="W113" i="5" s="1"/>
  <c r="V113" i="5"/>
  <c r="W85" i="5"/>
  <c r="W84" i="5" s="1"/>
  <c r="W83" i="5" s="1"/>
  <c r="V84" i="5"/>
  <c r="V83" i="5" s="1"/>
  <c r="W64" i="5" l="1"/>
  <c r="W54" i="5" s="1"/>
  <c r="W18" i="5" s="1"/>
  <c r="V54" i="5"/>
  <c r="V18" i="5" s="1"/>
  <c r="I18" i="5"/>
  <c r="W117" i="5" l="1"/>
  <c r="V117" i="5"/>
</calcChain>
</file>

<file path=xl/sharedStrings.xml><?xml version="1.0" encoding="utf-8"?>
<sst xmlns="http://schemas.openxmlformats.org/spreadsheetml/2006/main" count="909" uniqueCount="233">
  <si>
    <t>МКОУ    "Березовская основна школа"</t>
  </si>
  <si>
    <t>(наименование организации)</t>
  </si>
  <si>
    <t xml:space="preserve">   875   0210074090     0702   </t>
  </si>
  <si>
    <t>Код статьи</t>
  </si>
  <si>
    <t>Наименование статьи затрат</t>
  </si>
  <si>
    <t>Всего</t>
  </si>
  <si>
    <t>I квартал</t>
  </si>
  <si>
    <t>II квартал</t>
  </si>
  <si>
    <t>III квартал</t>
  </si>
  <si>
    <t>IV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</si>
  <si>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</si>
  <si>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</si>
  <si>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</si>
  <si>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</si>
  <si>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</si>
  <si>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</si>
  <si>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</si>
  <si>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</si>
  <si>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</si>
  <si>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</si>
  <si>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</si>
  <si>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</si>
  <si>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Расходы на выплаты персоналу в целях обесечения выполнения функций государственными (муниципальными) органами,казенными учреждениями</t>
  </si>
  <si>
    <t>111 Фонд оплаты руда казенных учреждений</t>
  </si>
  <si>
    <t>Итого заработная плата</t>
  </si>
  <si>
    <t xml:space="preserve">заработная плата </t>
  </si>
  <si>
    <t>региональная выплата</t>
  </si>
  <si>
    <t>Социальные пособия и компенсации персоналу в денежной форме ( 3 дн бол.)</t>
  </si>
  <si>
    <t>ИТОГО</t>
  </si>
  <si>
    <t>112 Иные выплаты персоналу казенных учреждений,за исключением  фонда оплаты труда</t>
  </si>
  <si>
    <t>Прочие выплаты</t>
  </si>
  <si>
    <t>Ежемесячные компенсационные выплаты сотрудникам (работникам), находящимся в отпуске по уходу за ребенком до достижения им возраста 3 лет</t>
  </si>
  <si>
    <t>возмещение расходов на прохождение медицинского осмотра педагогических работников</t>
  </si>
  <si>
    <t>суточные при служебных командировках и по курсам повышения квалификации в части расходов, связанных с командировками педагогических работников</t>
  </si>
  <si>
    <t>транспортные расходы по служебным командировкам – оплата проезда в части расходов, связанных с командированием педагогических работников</t>
  </si>
  <si>
    <t xml:space="preserve">расходы на проживание по командировкам, курсам повышения квалификации педагогических работников </t>
  </si>
  <si>
    <t>119 Взносы по обязательному социальному страхованию на выплаты по оплате труда работников и иные выплаты работникам казенных учреждений</t>
  </si>
  <si>
    <t>Итого начисления на выплаты по оплате труда</t>
  </si>
  <si>
    <t>начисления на выплаты по оплате труда</t>
  </si>
  <si>
    <t>начисления на региональную выплату</t>
  </si>
  <si>
    <t xml:space="preserve">  Иные закупки товаров, работ в услуг для обеспечения государственных ( муниципальных) нужд</t>
  </si>
  <si>
    <t>244 Прочая закупка товаров, работ и услуг для обеспечения государственных ( муниципальных) нужд</t>
  </si>
  <si>
    <t>Услуги связи</t>
  </si>
  <si>
    <t>Оплата услуг местной и междугородней телефонной связи</t>
  </si>
  <si>
    <t>Оплата за почтовые отправления, телеграммы, конверты, марки</t>
  </si>
  <si>
    <t>Оплата за подключение к глобальной информационной сети Интернет, абонентская плата</t>
  </si>
  <si>
    <t>Расходы на оплату услуг организаций федеральной почтовой связи по доставке и пересылке заработной платы работников</t>
  </si>
  <si>
    <t>Транспортные услуги</t>
  </si>
  <si>
    <t xml:space="preserve">транспортные услуги для проведения культурно-массовых и массовых физкультурно-спортивных соревнований детей, олимпиад и других мероприятий с участием обучающихся </t>
  </si>
  <si>
    <t>транспортные расходы на доставку:учебного оборудования для кабинетов и лабораторий, аппаратуры, приборов, машин, станков и другого специального оборудования для учебных целей, необходимого для организации деятельности педагогических работников, обучающихся;спортивного оборудования и инвентаря;мебели для учебных целей;музыкальных инструментов;средств вычислительной техники, копировально-множительной техники, связи и телекоммуникаций, необходимых для организации деятельности педагогических работников и обучающихся;наглядных и звуковых пособий (видеокассет, аудиокассет, слайдов и т.д.) и экспонатов;</t>
  </si>
  <si>
    <t>оплата проезда детей при проведении культурно-массовых и массовых физкультурно-спортивных мероприятий, олимпиад и других мероприятий с участием обучающихся</t>
  </si>
  <si>
    <t xml:space="preserve">Арендная плата за пользование имуществом  </t>
  </si>
  <si>
    <t>наем транспорта для проведения культурно-массовых и массовых физкультурно-спортивных мероприятий, олимпиад и других мероприятий с участием обучающихся</t>
  </si>
  <si>
    <t>уплата арендных платежей согласно договору аренды имущества</t>
  </si>
  <si>
    <t>Работы, услуги по содержанию имущества</t>
  </si>
  <si>
    <t>оплата труда лиц, как состоящих, так и не состоящих в штате учреждения, и привлекаемых для выполнения работ по договорам гражданско-правового характера (с учетом ЕСН) в части расходов, связанных с ремонтом оборудования, используемого работниками, обучающимися</t>
  </si>
  <si>
    <t>ремонт и обслуживание оргтехники, используемой работниками, обучающимися</t>
  </si>
  <si>
    <t>ремонт и техническое обслуживание копировально-множительного оборудования, используемого работниками, обучающимися</t>
  </si>
  <si>
    <t>ремонт и обслуживание музыкального оборудования и инструментов в части расходов, связанных с организацией деятельности работников, обучающихся</t>
  </si>
  <si>
    <t>заправка и восстановление картриджей для оборудования, используемого работниками, обучающимися</t>
  </si>
  <si>
    <t>текущий ремонт и техническое обслуживание оборудования, приборов и инвентаря, используемого работниками, обучающимися</t>
  </si>
  <si>
    <t>услуги по ремонту ученической мебели, рабочего места работника</t>
  </si>
  <si>
    <t>Прочие работы, услуги</t>
  </si>
  <si>
    <t>оплата труда лиц, как состоящих, так и не состоящих в штате учреждения, и привлекаемых для выполнения работ по договорам гражданско-правового характера (с учетом ЕСН), необходимых для организации деятельности работников, обучающихся</t>
  </si>
  <si>
    <t>медицинский осмотр работников, гигиеническое обучение работников, лабораторные исследования</t>
  </si>
  <si>
    <t>услуги банка по зачислению заработной платы во вклады сотрудникам</t>
  </si>
  <si>
    <t>оплата услуг по организации обучения сотрудников (пожарно-технический минимум, охрана труда, электробезопасность и т.д.)</t>
  </si>
  <si>
    <t>специальная оценка условий труда на рабочих местах</t>
  </si>
  <si>
    <t>приобретение или изготовление бланков документов об образовании и (или) о квалификации</t>
  </si>
  <si>
    <t>плата за участие в семинарах, курсах повышения квалификации, конференциях и спортивных мероприятиях работников, подготовка и переподготовка работников</t>
  </si>
  <si>
    <t>подписка и приобретение периодических изданий, необходимых для организации деятельности работников</t>
  </si>
  <si>
    <t>приобретение и сопровождение программного обеспечения для организации деятельности работников, обучающихся</t>
  </si>
  <si>
    <t>расходы на проживание, организацию питания, плата за участие детей при проведении культурно-массовых и массовых физкультурно-спортивных мероприятий, олимпиад и других мероприятий с участием обучающихся</t>
  </si>
  <si>
    <t>оплата услуг по реализации части программ с использованием сетевой формы организациями, осуществляющими образовательную деятельность, а также научными организациями, медицинскими организациями, организациями культуры, физкультурно-спортивными и иными организациями, обладающими ресурсами, необходимыми для осуществления обучения, проведения учебной и производственной практики и осуществления иных видов учебной деятельности, предусмотренных соответствующей образовательной программой</t>
  </si>
  <si>
    <t>расходы по доставке периодических изданий, необходимых для организации деятельности работников</t>
  </si>
  <si>
    <t>оплата услуг по страхованию имущества, гражданской ответственностью и здоровья</t>
  </si>
  <si>
    <t>услуги в области информационных технологий</t>
  </si>
  <si>
    <t>нотариальные услуги</t>
  </si>
  <si>
    <t>Прочие расходы</t>
  </si>
  <si>
    <t>приобретение кубков, медалей, ценных подарков, свидетельств, грамот, дипломов обучающихся, медалей "За особые успехи в учении"</t>
  </si>
  <si>
    <t>питание детей (в случае невозможности приобретения услуг по его организации) при проведении культурно-массовых и массовых физкультурно-спортивных мероприятий, олимпиад и других мероприятий с участием обучающихся</t>
  </si>
  <si>
    <t>уплата налогов, государственной пошлины и сборов, разного рода платежей в бюджеты всех уровней:</t>
  </si>
  <si>
    <t>земельного налога, в том числе в период строительства объекта;</t>
  </si>
  <si>
    <t>платы за загрязнение окружающей среды;</t>
  </si>
  <si>
    <t>государственной пошлины и сборов в установленных законодательством случаях</t>
  </si>
  <si>
    <t>Увеличение стоимости основных средств</t>
  </si>
  <si>
    <t>учебного оборудования для кабинетов и лабораторий, аппаратуры, приборов, машин, станков и другого специального оборудования для учебных целей, необходимого для организации деятельности работников, обучающихся</t>
  </si>
  <si>
    <t>спортивного оборудования и инвентаря</t>
  </si>
  <si>
    <t>мебели для учебных целей</t>
  </si>
  <si>
    <t>музыкальных инструментов</t>
  </si>
  <si>
    <t>средств вычислительной техники, копировально-множительной техники, необходимой для организации деятельности работников и обучающихся</t>
  </si>
  <si>
    <t>средств связи и телекоммуникаций, необходимых для организации деятельности работников и обучающихся</t>
  </si>
  <si>
    <t>наглядных и звуковых пособий (видеокассет, аудиокассет, слайдов и т.д.) и экспонатов</t>
  </si>
  <si>
    <t>учебников и учебных пособий, художественной литературы для пополнения библиотечных фондов, классных журналов и т.д.</t>
  </si>
  <si>
    <t>учебники</t>
  </si>
  <si>
    <t xml:space="preserve">Увеличение стоимости материальных запасов </t>
  </si>
  <si>
    <t>Продукты питания</t>
  </si>
  <si>
    <t>материалов и предметов инвентаря для учебных и лабораторных занятий</t>
  </si>
  <si>
    <t>ГСМ для проведения культурно-массовых и массовых физкультурно-спортивных мероприятий детей</t>
  </si>
  <si>
    <t>служебной одежды и обуви для работников</t>
  </si>
  <si>
    <t>канцелярских принадлежностей для организации деятельности работников</t>
  </si>
  <si>
    <t>строительных материалов, необходимых для обучения по предмету "Технология"</t>
  </si>
  <si>
    <t>бумаги, химических реактивов, семян, тканей, необходимых для организации деятельности работников и обучающихся</t>
  </si>
  <si>
    <t>медикаментов, перевязочных средств в учебные классы</t>
  </si>
  <si>
    <t>запасных частей к вычислительной и оргтехнике, используемой работниками и обучающимися</t>
  </si>
  <si>
    <t>запасных частей к средствам связи, используемым работниками и обучающимися</t>
  </si>
  <si>
    <t>дискет, картриджей, тонеров для принтеров и множительной техники, используемых для организации деятельности работниками и обучающимися</t>
  </si>
  <si>
    <t>справочной литературы</t>
  </si>
  <si>
    <t>Приобретение (изготовление) бланков строгой отчетности, бланочной продукции, печатей, штампов</t>
  </si>
  <si>
    <t>Итого</t>
  </si>
  <si>
    <t xml:space="preserve">   875   0210075640     0702   </t>
  </si>
  <si>
    <t>Заработная плата</t>
  </si>
  <si>
    <t>Начисления на выплаты по оплате труда</t>
  </si>
  <si>
    <t>Директор МКОУ "Березовская ОШ"___________________ В.В.Чеберяк</t>
  </si>
  <si>
    <t>03690</t>
  </si>
  <si>
    <t>оплата проезда детей при проведении культурно-массовых и массовых физкультурно-спортивных мероприятий,олимпиад и других мероприятий с участием обучающихся</t>
  </si>
  <si>
    <t>Коммунальные услуги</t>
  </si>
  <si>
    <t>ТКО</t>
  </si>
  <si>
    <t>Страхование</t>
  </si>
  <si>
    <t>Страхование имущества гражданской ответственности</t>
  </si>
  <si>
    <t>Услуги, работы для целей капитальных вложений</t>
  </si>
  <si>
    <t>Установка пожарной сигнализации</t>
  </si>
  <si>
    <t>Установка охранной сигнализации</t>
  </si>
  <si>
    <t>Установка видеонаблюдения</t>
  </si>
  <si>
    <t>Увеличение стоимости лекарственные препаратов  и материалов, применяемых медицинских целях</t>
  </si>
  <si>
    <t>Увеличение стоимости продуктов питания</t>
  </si>
  <si>
    <t xml:space="preserve"> питания обучающихся 10-х классов,привлекаемых для прохождения учебных сборов</t>
  </si>
  <si>
    <t>Увеличение стоимости горюче смазочных материалов</t>
  </si>
  <si>
    <t>ГСМ</t>
  </si>
  <si>
    <t>Увеличение стоимости строительных материалов</t>
  </si>
  <si>
    <t>Увеличение стоимости мягкого инвентаря</t>
  </si>
  <si>
    <t>Спец. одежда в столовую</t>
  </si>
  <si>
    <t>Увеличение стоимости прочих  оборотных запасов ( материалов)</t>
  </si>
  <si>
    <t>Увеличение стоимости прочих материальных запасов однократного применения</t>
  </si>
  <si>
    <t>Изготовление бланков строгой отчетности</t>
  </si>
  <si>
    <t>Закупка энергетических ресурсов</t>
  </si>
  <si>
    <t>Код организации</t>
  </si>
  <si>
    <t>Июнь</t>
  </si>
  <si>
    <t>875</t>
  </si>
  <si>
    <t xml:space="preserve">   875   0210075640     0703  </t>
  </si>
  <si>
    <t>244</t>
  </si>
  <si>
    <t>10</t>
  </si>
  <si>
    <t>0707</t>
  </si>
  <si>
    <t>323</t>
  </si>
  <si>
    <t>Сумма на 2024 год всего (рублей)</t>
  </si>
  <si>
    <t>Бюджетополучатель</t>
  </si>
  <si>
    <t>КВСР</t>
  </si>
  <si>
    <t>КФСР</t>
  </si>
  <si>
    <t>КЦСР</t>
  </si>
  <si>
    <t>КВР</t>
  </si>
  <si>
    <t>Доп. КР</t>
  </si>
  <si>
    <t>Сумма на 2024 год</t>
  </si>
  <si>
    <t>Муниципальное казенное общеобразовательное учреждение "Березовская основная школа"</t>
  </si>
  <si>
    <t>0210076490</t>
  </si>
  <si>
    <r>
      <t>Распорядитель бюджетных средств ____</t>
    </r>
    <r>
      <rPr>
        <u/>
        <sz val="11"/>
        <color indexed="8"/>
        <rFont val="Times New Roman"/>
        <family val="1"/>
        <charset val="204"/>
      </rPr>
      <t>Управление образования администрации Ачинского района</t>
    </r>
    <r>
      <rPr>
        <sz val="11"/>
        <color indexed="8"/>
        <rFont val="Times New Roman"/>
        <family val="1"/>
        <charset val="204"/>
      </rPr>
      <t>___</t>
    </r>
  </si>
  <si>
    <r>
      <t>Главный распорядитель бюджетных средств _____</t>
    </r>
    <r>
      <rPr>
        <u/>
        <sz val="11"/>
        <color indexed="8"/>
        <rFont val="Times New Roman"/>
        <family val="1"/>
        <charset val="204"/>
      </rPr>
      <t>Управление образования администрации Ачинского района</t>
    </r>
    <r>
      <rPr>
        <sz val="11"/>
        <color indexed="8"/>
        <rFont val="Times New Roman"/>
        <family val="1"/>
        <charset val="204"/>
      </rPr>
      <t>_______</t>
    </r>
  </si>
  <si>
    <t>Сумма на 2025 год</t>
  </si>
  <si>
    <r>
      <t>Получатель бюджетных средств ___</t>
    </r>
    <r>
      <rPr>
        <u/>
        <sz val="11"/>
        <color theme="1"/>
        <rFont val="Times New Roman"/>
        <family val="1"/>
        <charset val="204"/>
      </rPr>
      <t>МКОУ "Березовская ОШ"</t>
    </r>
    <r>
      <rPr>
        <sz val="11"/>
        <color theme="1"/>
        <rFont val="Times New Roman"/>
        <family val="1"/>
        <charset val="204"/>
      </rPr>
      <t>______</t>
    </r>
  </si>
  <si>
    <r>
      <t>Распорядитель бюджетных средств ____</t>
    </r>
    <r>
      <rPr>
        <u/>
        <sz val="11"/>
        <color theme="1"/>
        <rFont val="Times New Roman"/>
        <family val="1"/>
        <charset val="204"/>
      </rPr>
      <t>Управление образования администрации Ачинского района</t>
    </r>
    <r>
      <rPr>
        <sz val="11"/>
        <color theme="1"/>
        <rFont val="Times New Roman"/>
        <family val="1"/>
        <charset val="204"/>
      </rPr>
      <t>___</t>
    </r>
  </si>
  <si>
    <r>
      <t>Главный распорядитель бюджетных средств _____</t>
    </r>
    <r>
      <rPr>
        <u/>
        <sz val="11"/>
        <color theme="1"/>
        <rFont val="Times New Roman"/>
        <family val="1"/>
        <charset val="204"/>
      </rPr>
      <t>Управление образования администрации Ачинского района</t>
    </r>
    <r>
      <rPr>
        <sz val="11"/>
        <color theme="1"/>
        <rFont val="Times New Roman"/>
        <family val="1"/>
        <charset val="204"/>
      </rPr>
      <t>_______</t>
    </r>
  </si>
  <si>
    <r>
      <t>Наименование бюджета __</t>
    </r>
    <r>
      <rPr>
        <u/>
        <sz val="11"/>
        <color theme="1"/>
        <rFont val="Times New Roman"/>
        <family val="1"/>
        <charset val="204"/>
      </rPr>
      <t>местный бюджет</t>
    </r>
    <r>
      <rPr>
        <sz val="11"/>
        <color theme="1"/>
        <rFont val="Times New Roman"/>
        <family val="1"/>
        <charset val="204"/>
      </rPr>
      <t>______________________________________________</t>
    </r>
  </si>
  <si>
    <t>Наименование показателя (краткое описание КОСГУ)</t>
  </si>
  <si>
    <t>Код по бюджетной классификации Российской Федерации</t>
  </si>
  <si>
    <t>раздела</t>
  </si>
  <si>
    <t>подраздела</t>
  </si>
  <si>
    <t>целевой статьи</t>
  </si>
  <si>
    <t>вида расходов</t>
  </si>
  <si>
    <t>КОСГУ*</t>
  </si>
  <si>
    <t>в том числе</t>
  </si>
  <si>
    <t>на 2024 год</t>
  </si>
  <si>
    <t>на 2025 год</t>
  </si>
  <si>
    <t>Фонд оплаты труда учреждений</t>
  </si>
  <si>
    <t>07</t>
  </si>
  <si>
    <t>02</t>
  </si>
  <si>
    <t>0210080610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</si>
  <si>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</si>
  <si>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Прочая закупка товаров, работ и услуг для обеспечения государственных ( муниципальных) нужд</t>
  </si>
  <si>
    <t>Холодное водоснабжение</t>
  </si>
  <si>
    <t>Водоотведение (стоки)</t>
  </si>
  <si>
    <t>ЖБО</t>
  </si>
  <si>
    <t>Перевязочные средства</t>
  </si>
  <si>
    <t>Уплата прочих налогов, сборов</t>
  </si>
  <si>
    <t>Пеня</t>
  </si>
  <si>
    <t>Уплата иных платежей</t>
  </si>
  <si>
    <t>Штраф</t>
  </si>
  <si>
    <t>ИТОГО по КБК</t>
  </si>
  <si>
    <t>Х</t>
  </si>
  <si>
    <t>Директор МКОУ "Березовская ОШ"</t>
  </si>
  <si>
    <t>Чеберяк В.В.</t>
  </si>
  <si>
    <t>Сумма на 2025 год всего (рублей)</t>
  </si>
  <si>
    <t>Краткое наименование бюджетополучателя</t>
  </si>
  <si>
    <t>Код главного распорядителя средств</t>
  </si>
  <si>
    <t>Раздел, подраздел</t>
  </si>
  <si>
    <t>Целевая статья расходов*</t>
  </si>
  <si>
    <t>Доп кр</t>
  </si>
  <si>
    <t>Вид расходов**</t>
  </si>
  <si>
    <t>КОСГУ</t>
  </si>
  <si>
    <t>Январь</t>
  </si>
  <si>
    <t>Февраль</t>
  </si>
  <si>
    <t>Март</t>
  </si>
  <si>
    <t>Апрель</t>
  </si>
  <si>
    <t>Май</t>
  </si>
  <si>
    <t>Июль</t>
  </si>
  <si>
    <t>Август</t>
  </si>
  <si>
    <t>Сентябрь</t>
  </si>
  <si>
    <t>Октябрь</t>
  </si>
  <si>
    <t>Ноябрь</t>
  </si>
  <si>
    <t>Декабнь</t>
  </si>
  <si>
    <t>0709</t>
  </si>
  <si>
    <t>0210088120</t>
  </si>
  <si>
    <t>13</t>
  </si>
  <si>
    <t>211</t>
  </si>
  <si>
    <t>итого</t>
  </si>
  <si>
    <t>МКОУ "Березовская ОШ"</t>
  </si>
  <si>
    <t>ПРОЕКТ БЮДЖЕТА НА 2024 ФИНАНСОВЫЙ ГОД (НА ПЛАНОВЫЙ ПЕРИОД 2025-2026 ГОДОВ)</t>
  </si>
  <si>
    <t>Касса на 01.09.2023г. (ФОТ с учетом ЦСР 2724)</t>
  </si>
  <si>
    <t xml:space="preserve">Сумма, рублей (округление без копеек и рублей например 10 520) </t>
  </si>
  <si>
    <t>на 2026 год</t>
  </si>
  <si>
    <t>БЮДЖЕТНАЯ РОСПИСЬ НА 2024 ФИНАНСОВЫЙ ГОД (НА ПЛАНОВЫЙ ПЕРИОД 2025-2026 ГОДОВ)</t>
  </si>
  <si>
    <t>Сумма на 2024год всего (рублей)</t>
  </si>
  <si>
    <t>Сумма на 2026 год всего (рублей)</t>
  </si>
  <si>
    <t>всего 875 0701 0210074090 110</t>
  </si>
  <si>
    <t>всего 875 0701 0210074090 240</t>
  </si>
  <si>
    <t>всего 875 0701 0210074090 850</t>
  </si>
  <si>
    <t>Руководитель управления образования администрации Ачинского района</t>
  </si>
  <si>
    <t>И.С.Немерова</t>
  </si>
  <si>
    <t xml:space="preserve">Ведущий экономист Е.Ю.Медведева </t>
  </si>
  <si>
    <t>По месячная разбивка бюджета на 2024год</t>
  </si>
  <si>
    <t>По месячная разбивка бюджета на 2024 год</t>
  </si>
  <si>
    <t>Расходы на 2024 год   на оплату стоимости путевок для детей в краевые муниципальные загородные оздоровительные лагеря, негосударственных организации отдыха, оздоровления занятости детей, зарегистрированные на территории Красноярского края в 2024 году и на оплату организации двухразового питания в лагерях с дневным пребыванием детей, в том числе оплата стоимости набора продуктов питания или готовых блюд и их транспортировка  в 2024 году</t>
  </si>
  <si>
    <t>Сумма на 2026 год</t>
  </si>
  <si>
    <t>Руководитель Управления образования администрации Ачинского района</t>
  </si>
  <si>
    <t>Экономист Новицкая Ольга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</si>
</sst>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mo"/>
    </font>
    <font>
      <b/>
      <sz val="11"/>
      <color theme="1"/>
      <name val="Arimo"/>
    </font>
    <font>
      <b/>
      <sz val="10"/>
      <color theme="1"/>
      <name val="Arial"/>
    </font>
    <font>
      <sz val="9"/>
      <color rgb="FF000000"/>
      <name val="Calibri"/>
    </font>
    <font>
      <sz val="9"/>
      <color theme="1"/>
      <name val="Arial"/>
    </font>
    <font>
      <sz val="8"/>
      <color rgb="FF000000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9"/>
      <name val="Arial"/>
    </font>
    <font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FFFFFF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sz val="11"/>
      <name val="Arial"/>
      <family val="2"/>
      <charset val="204"/>
    </font>
    <font>
      <sz val="9"/>
      <name val="Arial"/>
    </font>
    <font>
      <u/>
      <sz val="8"/>
      <color theme="1"/>
      <name val="Arial"/>
    </font>
    <font>
      <sz val="14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b/>
      <sz val="11"/>
      <color rgb="FF000000"/>
      <name val="Times New Roman"/>
    </font>
    <font>
      <sz val="9"/>
      <color theme="1"/>
      <name val="Times New Roman"/>
    </font>
    <font>
      <sz val="8"/>
      <color theme="1"/>
      <name val="Arial"/>
    </font>
    <font>
      <b/>
      <sz val="8"/>
      <color rgb="FF000000"/>
      <name val="Times New Roman"/>
    </font>
    <font>
      <b/>
      <sz val="9"/>
      <color rgb="FF000000"/>
      <name val="Times New Roman"/>
    </font>
    <font>
      <b/>
      <i/>
      <sz val="10"/>
      <color theme="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1" fillId="0" borderId="0" applyFont="0" applyFill="0" applyBorder="0" applyAlignment="0" applyProtection="0"/>
  </cellStyleXfs>
  <cellXfs count="320">
    <xf numFmtId="0" fontId="0" fillId="0" borderId="0" xfId="0"/>
    <xf numFmtId="3" fontId="0" fillId="0" borderId="2" xfId="0" applyNumberFormat="1" applyBorder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27" fillId="0" borderId="0" xfId="0" applyFont="1"/>
    <xf numFmtId="49" fontId="31" fillId="0" borderId="2" xfId="0" applyNumberFormat="1" applyFont="1" applyBorder="1" applyAlignment="1" applyProtection="1">
      <alignment horizontal="center" vertical="center" wrapText="1"/>
    </xf>
    <xf numFmtId="49" fontId="32" fillId="0" borderId="20" xfId="0" applyNumberFormat="1" applyFont="1" applyBorder="1" applyAlignment="1" applyProtection="1">
      <alignment horizontal="left" vertical="center" wrapText="1"/>
    </xf>
    <xf numFmtId="49" fontId="32" fillId="0" borderId="20" xfId="0" applyNumberFormat="1" applyFont="1" applyBorder="1" applyAlignment="1" applyProtection="1">
      <alignment horizontal="center" vertical="center" wrapText="1"/>
    </xf>
    <xf numFmtId="4" fontId="32" fillId="0" borderId="20" xfId="0" applyNumberFormat="1" applyFont="1" applyBorder="1" applyAlignment="1" applyProtection="1">
      <alignment horizontal="right" vertical="center" wrapText="1"/>
    </xf>
    <xf numFmtId="49" fontId="33" fillId="0" borderId="21" xfId="0" applyNumberFormat="1" applyFont="1" applyBorder="1" applyAlignment="1" applyProtection="1">
      <alignment horizontal="left" vertical="center" wrapText="1"/>
    </xf>
    <xf numFmtId="49" fontId="33" fillId="0" borderId="22" xfId="0" applyNumberFormat="1" applyFont="1" applyBorder="1" applyAlignment="1" applyProtection="1">
      <alignment horizontal="center" vertical="center" wrapText="1"/>
    </xf>
    <xf numFmtId="4" fontId="33" fillId="0" borderId="22" xfId="0" applyNumberFormat="1" applyFont="1" applyBorder="1" applyAlignment="1" applyProtection="1">
      <alignment horizontal="right" vertical="center" wrapText="1"/>
    </xf>
    <xf numFmtId="0" fontId="36" fillId="0" borderId="0" xfId="0" applyFont="1" applyAlignment="1"/>
    <xf numFmtId="0" fontId="37" fillId="0" borderId="0" xfId="0" applyFont="1" applyAlignment="1"/>
    <xf numFmtId="0" fontId="38" fillId="3" borderId="0" xfId="0" applyFont="1" applyFill="1" applyBorder="1" applyAlignment="1">
      <alignment wrapText="1"/>
    </xf>
    <xf numFmtId="0" fontId="36" fillId="0" borderId="0" xfId="0" applyFont="1" applyAlignment="1">
      <alignment horizontal="right"/>
    </xf>
    <xf numFmtId="0" fontId="39" fillId="0" borderId="0" xfId="0" applyFont="1"/>
    <xf numFmtId="49" fontId="36" fillId="0" borderId="0" xfId="0" applyNumberFormat="1" applyFont="1" applyAlignment="1"/>
    <xf numFmtId="0" fontId="40" fillId="0" borderId="16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36" fillId="0" borderId="16" xfId="0" applyFont="1" applyBorder="1" applyAlignment="1"/>
    <xf numFmtId="0" fontId="44" fillId="0" borderId="16" xfId="0" applyFont="1" applyBorder="1" applyAlignment="1">
      <alignment vertical="top"/>
    </xf>
    <xf numFmtId="0" fontId="44" fillId="0" borderId="10" xfId="0" applyFont="1" applyBorder="1" applyAlignment="1">
      <alignment vertical="center" wrapText="1"/>
    </xf>
    <xf numFmtId="0" fontId="45" fillId="0" borderId="16" xfId="0" applyFont="1" applyBorder="1" applyAlignment="1"/>
    <xf numFmtId="0" fontId="42" fillId="0" borderId="10" xfId="0" applyFont="1" applyBorder="1" applyAlignment="1">
      <alignment vertical="center" wrapText="1"/>
    </xf>
    <xf numFmtId="0" fontId="44" fillId="0" borderId="18" xfId="0" applyFont="1" applyBorder="1" applyAlignment="1">
      <alignment vertical="top" wrapText="1"/>
    </xf>
    <xf numFmtId="0" fontId="36" fillId="3" borderId="16" xfId="0" applyFont="1" applyFill="1" applyBorder="1" applyAlignment="1"/>
    <xf numFmtId="0" fontId="44" fillId="0" borderId="0" xfId="0" applyFont="1" applyAlignment="1">
      <alignment wrapText="1"/>
    </xf>
    <xf numFmtId="0" fontId="47" fillId="0" borderId="16" xfId="0" applyFont="1" applyBorder="1" applyAlignment="1"/>
    <xf numFmtId="0" fontId="44" fillId="0" borderId="16" xfId="0" applyFont="1" applyBorder="1" applyAlignment="1">
      <alignment horizontal="left"/>
    </xf>
    <xf numFmtId="0" fontId="44" fillId="0" borderId="0" xfId="0" applyFont="1" applyAlignment="1"/>
    <xf numFmtId="0" fontId="36" fillId="0" borderId="12" xfId="0" applyFont="1" applyBorder="1" applyAlignment="1"/>
    <xf numFmtId="0" fontId="44" fillId="0" borderId="16" xfId="0" applyFont="1" applyBorder="1" applyAlignment="1">
      <alignment vertical="top" wrapText="1"/>
    </xf>
    <xf numFmtId="0" fontId="42" fillId="0" borderId="14" xfId="0" applyFont="1" applyBorder="1" applyAlignment="1">
      <alignment vertical="center" wrapText="1"/>
    </xf>
    <xf numFmtId="0" fontId="48" fillId="0" borderId="16" xfId="0" applyFont="1" applyBorder="1" applyAlignment="1">
      <alignment wrapText="1"/>
    </xf>
    <xf numFmtId="0" fontId="49" fillId="4" borderId="16" xfId="0" applyFont="1" applyFill="1" applyBorder="1" applyAlignment="1"/>
    <xf numFmtId="0" fontId="49" fillId="4" borderId="10" xfId="0" applyFont="1" applyFill="1" applyBorder="1" applyAlignment="1"/>
    <xf numFmtId="0" fontId="42" fillId="0" borderId="0" xfId="0" applyFont="1" applyAlignment="1">
      <alignment horizontal="right" vertical="top" wrapText="1"/>
    </xf>
    <xf numFmtId="3" fontId="41" fillId="0" borderId="2" xfId="0" applyNumberFormat="1" applyFont="1" applyBorder="1" applyAlignment="1">
      <alignment horizontal="center" vertical="center" wrapText="1"/>
    </xf>
    <xf numFmtId="3" fontId="36" fillId="0" borderId="2" xfId="0" applyNumberFormat="1" applyFont="1" applyBorder="1" applyAlignment="1">
      <alignment vertical="center" wrapText="1"/>
    </xf>
    <xf numFmtId="3" fontId="44" fillId="0" borderId="2" xfId="0" applyNumberFormat="1" applyFont="1" applyBorder="1" applyAlignment="1">
      <alignment vertical="center" wrapText="1"/>
    </xf>
    <xf numFmtId="3" fontId="45" fillId="0" borderId="2" xfId="0" applyNumberFormat="1" applyFont="1" applyBorder="1" applyAlignment="1">
      <alignment vertical="center" wrapText="1"/>
    </xf>
    <xf numFmtId="3" fontId="36" fillId="3" borderId="2" xfId="0" applyNumberFormat="1" applyFont="1" applyFill="1" applyBorder="1" applyAlignment="1">
      <alignment vertical="center" wrapText="1"/>
    </xf>
    <xf numFmtId="3" fontId="47" fillId="0" borderId="2" xfId="0" applyNumberFormat="1" applyFont="1" applyBorder="1" applyAlignment="1">
      <alignment vertical="center" wrapText="1"/>
    </xf>
    <xf numFmtId="3" fontId="44" fillId="0" borderId="2" xfId="0" applyNumberFormat="1" applyFont="1" applyBorder="1" applyAlignment="1">
      <alignment horizontal="left" vertical="center" wrapText="1"/>
    </xf>
    <xf numFmtId="3" fontId="48" fillId="0" borderId="2" xfId="0" applyNumberFormat="1" applyFont="1" applyBorder="1" applyAlignment="1">
      <alignment vertical="center" wrapText="1"/>
    </xf>
    <xf numFmtId="3" fontId="49" fillId="4" borderId="2" xfId="0" applyNumberFormat="1" applyFont="1" applyFill="1" applyBorder="1" applyAlignment="1">
      <alignment vertical="center" wrapText="1"/>
    </xf>
    <xf numFmtId="0" fontId="50" fillId="0" borderId="0" xfId="0" applyFont="1" applyAlignment="1"/>
    <xf numFmtId="3" fontId="50" fillId="0" borderId="0" xfId="0" applyNumberFormat="1" applyFont="1" applyAlignment="1"/>
    <xf numFmtId="0" fontId="42" fillId="0" borderId="17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2" xfId="0" applyFont="1" applyBorder="1" applyAlignment="1">
      <alignment wrapText="1"/>
    </xf>
    <xf numFmtId="49" fontId="30" fillId="0" borderId="2" xfId="0" applyNumberFormat="1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2" xfId="0" applyFont="1" applyBorder="1"/>
    <xf numFmtId="3" fontId="27" fillId="0" borderId="2" xfId="1" applyNumberFormat="1" applyFont="1" applyBorder="1"/>
    <xf numFmtId="0" fontId="53" fillId="0" borderId="2" xfId="0" applyFont="1" applyBorder="1" applyAlignment="1">
      <alignment wrapText="1"/>
    </xf>
    <xf numFmtId="3" fontId="30" fillId="0" borderId="2" xfId="1" applyNumberFormat="1" applyFont="1" applyBorder="1" applyAlignment="1">
      <alignment horizontal="center"/>
    </xf>
    <xf numFmtId="0" fontId="30" fillId="0" borderId="2" xfId="0" applyFont="1" applyBorder="1" applyAlignment="1">
      <alignment horizontal="left" wrapText="1"/>
    </xf>
    <xf numFmtId="3" fontId="30" fillId="0" borderId="2" xfId="0" applyNumberFormat="1" applyFont="1" applyBorder="1" applyAlignment="1">
      <alignment horizontal="center"/>
    </xf>
    <xf numFmtId="0" fontId="30" fillId="0" borderId="2" xfId="0" applyFont="1" applyBorder="1"/>
    <xf numFmtId="0" fontId="27" fillId="0" borderId="2" xfId="0" applyFont="1" applyBorder="1" applyAlignment="1">
      <alignment wrapText="1"/>
    </xf>
    <xf numFmtId="3" fontId="27" fillId="0" borderId="2" xfId="0" applyNumberFormat="1" applyFont="1" applyBorder="1"/>
    <xf numFmtId="3" fontId="30" fillId="0" borderId="2" xfId="1" applyNumberFormat="1" applyFont="1" applyBorder="1"/>
    <xf numFmtId="0" fontId="30" fillId="5" borderId="2" xfId="0" applyFont="1" applyFill="1" applyBorder="1" applyAlignment="1">
      <alignment wrapText="1"/>
    </xf>
    <xf numFmtId="49" fontId="30" fillId="5" borderId="2" xfId="0" applyNumberFormat="1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3" fontId="30" fillId="5" borderId="2" xfId="0" applyNumberFormat="1" applyFont="1" applyFill="1" applyBorder="1" applyAlignment="1">
      <alignment horizontal="center"/>
    </xf>
    <xf numFmtId="3" fontId="30" fillId="5" borderId="2" xfId="0" applyNumberFormat="1" applyFont="1" applyFill="1" applyBorder="1"/>
    <xf numFmtId="0" fontId="30" fillId="0" borderId="0" xfId="0" applyFont="1"/>
    <xf numFmtId="0" fontId="42" fillId="0" borderId="17" xfId="0" applyFont="1" applyBorder="1" applyAlignment="1">
      <alignment vertical="top" wrapText="1"/>
    </xf>
    <xf numFmtId="0" fontId="42" fillId="0" borderId="13" xfId="0" applyFont="1" applyBorder="1" applyAlignment="1">
      <alignment vertical="top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49" fontId="57" fillId="0" borderId="2" xfId="0" applyNumberFormat="1" applyFont="1" applyBorder="1" applyAlignment="1">
      <alignment horizontal="center"/>
    </xf>
    <xf numFmtId="49" fontId="58" fillId="0" borderId="2" xfId="0" applyNumberFormat="1" applyFont="1" applyBorder="1" applyAlignment="1">
      <alignment horizontal="center"/>
    </xf>
    <xf numFmtId="3" fontId="58" fillId="0" borderId="2" xfId="0" applyNumberFormat="1" applyFont="1" applyBorder="1"/>
    <xf numFmtId="3" fontId="58" fillId="0" borderId="4" xfId="0" applyNumberFormat="1" applyFont="1" applyBorder="1"/>
    <xf numFmtId="49" fontId="58" fillId="0" borderId="6" xfId="0" applyNumberFormat="1" applyFont="1" applyBorder="1" applyAlignment="1">
      <alignment horizontal="center"/>
    </xf>
    <xf numFmtId="3" fontId="59" fillId="0" borderId="2" xfId="0" applyNumberFormat="1" applyFont="1" applyBorder="1"/>
    <xf numFmtId="3" fontId="59" fillId="0" borderId="4" xfId="0" applyNumberFormat="1" applyFont="1" applyBorder="1"/>
    <xf numFmtId="3" fontId="60" fillId="0" borderId="2" xfId="0" applyNumberFormat="1" applyFont="1" applyBorder="1"/>
    <xf numFmtId="0" fontId="0" fillId="0" borderId="0" xfId="0" applyBorder="1"/>
    <xf numFmtId="0" fontId="27" fillId="0" borderId="0" xfId="0" applyFont="1" applyAlignment="1">
      <alignment horizontal="left"/>
    </xf>
    <xf numFmtId="0" fontId="0" fillId="0" borderId="0" xfId="0" applyAlignment="1">
      <alignment horizontal="center"/>
    </xf>
    <xf numFmtId="4" fontId="30" fillId="0" borderId="2" xfId="0" applyNumberFormat="1" applyFont="1" applyBorder="1" applyAlignment="1">
      <alignment horizontal="center"/>
    </xf>
    <xf numFmtId="4" fontId="27" fillId="0" borderId="2" xfId="0" applyNumberFormat="1" applyFont="1" applyBorder="1"/>
    <xf numFmtId="4" fontId="27" fillId="0" borderId="0" xfId="0" applyNumberFormat="1" applyFont="1"/>
    <xf numFmtId="4" fontId="30" fillId="5" borderId="2" xfId="0" applyNumberFormat="1" applyFont="1" applyFill="1" applyBorder="1" applyAlignment="1">
      <alignment horizontal="center"/>
    </xf>
    <xf numFmtId="0" fontId="61" fillId="0" borderId="10" xfId="0" applyFont="1" applyBorder="1" applyAlignment="1">
      <alignment vertical="center" wrapText="1"/>
    </xf>
    <xf numFmtId="0" fontId="0" fillId="0" borderId="0" xfId="0" applyFont="1" applyAlignment="1"/>
    <xf numFmtId="0" fontId="0" fillId="0" borderId="2" xfId="0" applyBorder="1" applyAlignment="1">
      <alignment horizontal="center"/>
    </xf>
    <xf numFmtId="0" fontId="1" fillId="0" borderId="2" xfId="0" applyFont="1" applyBorder="1"/>
    <xf numFmtId="1" fontId="1" fillId="0" borderId="3" xfId="0" applyNumberFormat="1" applyFont="1" applyBorder="1"/>
    <xf numFmtId="0" fontId="0" fillId="0" borderId="0" xfId="0" applyAlignment="1">
      <alignment wrapText="1"/>
    </xf>
    <xf numFmtId="1" fontId="0" fillId="0" borderId="0" xfId="0" applyNumberFormat="1"/>
    <xf numFmtId="0" fontId="53" fillId="0" borderId="0" xfId="0" applyFont="1"/>
    <xf numFmtId="0" fontId="62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6" fillId="0" borderId="0" xfId="0" applyNumberFormat="1" applyFont="1" applyBorder="1" applyAlignment="1"/>
    <xf numFmtId="0" fontId="36" fillId="0" borderId="0" xfId="0" applyFont="1" applyAlignment="1">
      <alignment horizontal="center"/>
    </xf>
    <xf numFmtId="0" fontId="0" fillId="0" borderId="0" xfId="0" applyFont="1" applyAlignment="1"/>
    <xf numFmtId="3" fontId="42" fillId="0" borderId="2" xfId="0" applyNumberFormat="1" applyFont="1" applyBorder="1" applyAlignment="1">
      <alignment vertical="center" wrapText="1"/>
    </xf>
    <xf numFmtId="3" fontId="42" fillId="0" borderId="2" xfId="0" applyNumberFormat="1" applyFont="1" applyBorder="1" applyAlignment="1">
      <alignment horizontal="center" vertical="center" wrapText="1"/>
    </xf>
    <xf numFmtId="3" fontId="40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0" fontId="63" fillId="0" borderId="0" xfId="0" applyFont="1" applyAlignment="1"/>
    <xf numFmtId="0" fontId="64" fillId="3" borderId="0" xfId="0" applyFont="1" applyFill="1" applyBorder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65" fillId="0" borderId="0" xfId="0" applyFont="1"/>
    <xf numFmtId="49" fontId="17" fillId="0" borderId="0" xfId="0" applyNumberFormat="1" applyFont="1" applyAlignment="1"/>
    <xf numFmtId="0" fontId="66" fillId="0" borderId="16" xfId="0" applyFont="1" applyBorder="1" applyAlignment="1">
      <alignment horizontal="center" vertical="center"/>
    </xf>
    <xf numFmtId="0" fontId="67" fillId="0" borderId="16" xfId="0" applyFont="1" applyBorder="1" applyAlignment="1">
      <alignment horizontal="center" vertical="center"/>
    </xf>
    <xf numFmtId="3" fontId="17" fillId="0" borderId="16" xfId="0" applyNumberFormat="1" applyFont="1" applyBorder="1" applyAlignment="1"/>
    <xf numFmtId="3" fontId="0" fillId="0" borderId="0" xfId="0" applyNumberFormat="1" applyFont="1" applyAlignment="1"/>
    <xf numFmtId="0" fontId="70" fillId="0" borderId="16" xfId="0" applyFont="1" applyBorder="1" applyAlignment="1">
      <alignment vertical="top"/>
    </xf>
    <xf numFmtId="0" fontId="70" fillId="0" borderId="10" xfId="0" applyFont="1" applyBorder="1" applyAlignment="1">
      <alignment vertical="center" wrapText="1"/>
    </xf>
    <xf numFmtId="0" fontId="70" fillId="0" borderId="11" xfId="0" applyFont="1" applyBorder="1" applyAlignment="1">
      <alignment vertical="center" wrapText="1"/>
    </xf>
    <xf numFmtId="0" fontId="70" fillId="0" borderId="10" xfId="0" applyFont="1" applyBorder="1" applyAlignment="1">
      <alignment vertical="top"/>
    </xf>
    <xf numFmtId="0" fontId="71" fillId="0" borderId="16" xfId="0" applyFont="1" applyBorder="1" applyAlignment="1"/>
    <xf numFmtId="0" fontId="68" fillId="0" borderId="10" xfId="0" applyFont="1" applyBorder="1" applyAlignment="1">
      <alignment vertical="center" wrapText="1"/>
    </xf>
    <xf numFmtId="0" fontId="70" fillId="0" borderId="18" xfId="0" applyFont="1" applyBorder="1" applyAlignment="1">
      <alignment vertical="top" wrapText="1"/>
    </xf>
    <xf numFmtId="3" fontId="17" fillId="3" borderId="16" xfId="0" applyNumberFormat="1" applyFont="1" applyFill="1" applyBorder="1" applyAlignment="1"/>
    <xf numFmtId="0" fontId="70" fillId="0" borderId="0" xfId="0" applyFont="1" applyAlignment="1">
      <alignment wrapText="1"/>
    </xf>
    <xf numFmtId="0" fontId="68" fillId="0" borderId="10" xfId="0" applyFont="1" applyBorder="1" applyAlignment="1">
      <alignment vertical="top" wrapText="1"/>
    </xf>
    <xf numFmtId="3" fontId="20" fillId="0" borderId="16" xfId="0" applyNumberFormat="1" applyFont="1" applyBorder="1" applyAlignment="1"/>
    <xf numFmtId="0" fontId="70" fillId="0" borderId="16" xfId="0" applyFont="1" applyBorder="1" applyAlignment="1">
      <alignment horizontal="left"/>
    </xf>
    <xf numFmtId="0" fontId="70" fillId="0" borderId="0" xfId="0" applyFont="1" applyAlignment="1"/>
    <xf numFmtId="3" fontId="17" fillId="0" borderId="12" xfId="0" applyNumberFormat="1" applyFont="1" applyBorder="1" applyAlignment="1"/>
    <xf numFmtId="0" fontId="70" fillId="0" borderId="16" xfId="0" applyFont="1" applyBorder="1" applyAlignment="1">
      <alignment vertical="top" wrapText="1"/>
    </xf>
    <xf numFmtId="0" fontId="68" fillId="0" borderId="17" xfId="0" applyFont="1" applyBorder="1" applyAlignment="1">
      <alignment horizontal="center" vertical="top" wrapText="1"/>
    </xf>
    <xf numFmtId="0" fontId="68" fillId="0" borderId="14" xfId="0" applyFont="1" applyBorder="1" applyAlignment="1">
      <alignment vertical="center" wrapText="1"/>
    </xf>
    <xf numFmtId="0" fontId="73" fillId="0" borderId="16" xfId="0" applyFont="1" applyBorder="1" applyAlignment="1">
      <alignment wrapText="1"/>
    </xf>
    <xf numFmtId="0" fontId="74" fillId="4" borderId="16" xfId="0" applyFont="1" applyFill="1" applyBorder="1" applyAlignment="1"/>
    <xf numFmtId="0" fontId="74" fillId="4" borderId="10" xfId="0" applyFont="1" applyFill="1" applyBorder="1" applyAlignment="1"/>
    <xf numFmtId="0" fontId="68" fillId="0" borderId="0" xfId="0" applyFont="1" applyAlignment="1">
      <alignment horizontal="right" vertical="top" wrapText="1"/>
    </xf>
    <xf numFmtId="0" fontId="42" fillId="0" borderId="10" xfId="0" applyFont="1" applyBorder="1" applyAlignment="1">
      <alignment vertical="top" wrapText="1"/>
    </xf>
    <xf numFmtId="0" fontId="36" fillId="0" borderId="0" xfId="0" applyFont="1" applyAlignment="1">
      <alignment horizontal="center"/>
    </xf>
    <xf numFmtId="0" fontId="0" fillId="0" borderId="0" xfId="0" applyFont="1" applyAlignment="1"/>
    <xf numFmtId="0" fontId="42" fillId="0" borderId="7" xfId="0" applyFont="1" applyBorder="1" applyAlignment="1">
      <alignment vertical="top" wrapText="1"/>
    </xf>
    <xf numFmtId="0" fontId="2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0" fontId="43" fillId="0" borderId="7" xfId="0" applyFont="1" applyBorder="1" applyAlignment="1">
      <alignment vertical="center" wrapText="1"/>
    </xf>
    <xf numFmtId="0" fontId="1" fillId="0" borderId="17" xfId="0" applyFont="1" applyBorder="1"/>
    <xf numFmtId="0" fontId="42" fillId="0" borderId="10" xfId="0" applyFont="1" applyBorder="1" applyAlignment="1">
      <alignment vertical="top" wrapText="1"/>
    </xf>
    <xf numFmtId="0" fontId="1" fillId="0" borderId="11" xfId="0" applyFont="1" applyBorder="1"/>
    <xf numFmtId="0" fontId="18" fillId="0" borderId="7" xfId="0" applyFont="1" applyBorder="1" applyAlignment="1">
      <alignment horizontal="left" vertical="top" wrapText="1"/>
    </xf>
    <xf numFmtId="0" fontId="40" fillId="0" borderId="10" xfId="0" applyFont="1" applyBorder="1" applyAlignment="1">
      <alignment horizontal="center" vertical="center"/>
    </xf>
    <xf numFmtId="0" fontId="1" fillId="0" borderId="12" xfId="0" applyFont="1" applyBorder="1"/>
    <xf numFmtId="0" fontId="42" fillId="0" borderId="10" xfId="0" applyFont="1" applyBorder="1" applyAlignment="1">
      <alignment wrapText="1"/>
    </xf>
    <xf numFmtId="0" fontId="36" fillId="0" borderId="0" xfId="0" applyFont="1" applyAlignment="1">
      <alignment horizontal="center"/>
    </xf>
    <xf numFmtId="0" fontId="0" fillId="0" borderId="0" xfId="0" applyFont="1" applyAlignment="1"/>
    <xf numFmtId="0" fontId="37" fillId="0" borderId="0" xfId="0" applyFont="1" applyAlignment="1">
      <alignment horizontal="center"/>
    </xf>
    <xf numFmtId="0" fontId="38" fillId="3" borderId="0" xfId="0" applyFont="1" applyFill="1" applyBorder="1" applyAlignment="1">
      <alignment horizontal="center" wrapText="1"/>
    </xf>
    <xf numFmtId="0" fontId="1" fillId="0" borderId="0" xfId="0" applyFont="1" applyBorder="1"/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4" xfId="0" applyFont="1" applyBorder="1"/>
    <xf numFmtId="0" fontId="1" fillId="0" borderId="15" xfId="0" applyFont="1" applyBorder="1"/>
    <xf numFmtId="0" fontId="42" fillId="0" borderId="7" xfId="0" applyFont="1" applyBorder="1" applyAlignment="1">
      <alignment horizontal="center" vertical="top"/>
    </xf>
    <xf numFmtId="0" fontId="42" fillId="0" borderId="7" xfId="0" applyFont="1" applyBorder="1" applyAlignment="1">
      <alignment vertical="top"/>
    </xf>
    <xf numFmtId="0" fontId="46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center" vertical="top"/>
    </xf>
    <xf numFmtId="0" fontId="42" fillId="0" borderId="10" xfId="0" applyFont="1" applyBorder="1" applyAlignment="1">
      <alignment horizontal="left" wrapText="1"/>
    </xf>
    <xf numFmtId="0" fontId="18" fillId="0" borderId="7" xfId="0" applyFont="1" applyBorder="1" applyAlignment="1">
      <alignment horizontal="center" vertical="top" wrapText="1"/>
    </xf>
    <xf numFmtId="0" fontId="42" fillId="0" borderId="7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1" fillId="0" borderId="19" xfId="0" applyFont="1" applyBorder="1"/>
    <xf numFmtId="0" fontId="42" fillId="0" borderId="7" xfId="0" applyFont="1" applyBorder="1" applyAlignment="1">
      <alignment vertical="top" wrapText="1"/>
    </xf>
    <xf numFmtId="0" fontId="16" fillId="0" borderId="17" xfId="0" applyFont="1" applyBorder="1"/>
    <xf numFmtId="0" fontId="16" fillId="0" borderId="13" xfId="0" applyFont="1" applyBorder="1"/>
    <xf numFmtId="0" fontId="16" fillId="0" borderId="11" xfId="0" applyFont="1" applyBorder="1"/>
    <xf numFmtId="0" fontId="16" fillId="0" borderId="12" xfId="0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0" borderId="3" xfId="0" applyFont="1" applyBorder="1" applyAlignment="1">
      <alignment horizontal="center" vertical="center" textRotation="90" wrapText="1"/>
    </xf>
    <xf numFmtId="3" fontId="18" fillId="0" borderId="2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3" fontId="40" fillId="0" borderId="2" xfId="0" applyNumberFormat="1" applyFont="1" applyBorder="1" applyAlignment="1">
      <alignment horizontal="center" vertical="center" wrapText="1"/>
    </xf>
    <xf numFmtId="3" fontId="42" fillId="0" borderId="2" xfId="0" applyNumberFormat="1" applyFont="1" applyBorder="1" applyAlignment="1">
      <alignment vertical="center" wrapText="1"/>
    </xf>
    <xf numFmtId="3" fontId="43" fillId="0" borderId="2" xfId="0" applyNumberFormat="1" applyFont="1" applyBorder="1" applyAlignment="1">
      <alignment vertical="center" wrapText="1"/>
    </xf>
    <xf numFmtId="3" fontId="42" fillId="0" borderId="2" xfId="0" applyNumberFormat="1" applyFont="1" applyBorder="1" applyAlignment="1">
      <alignment horizontal="center" vertical="center" wrapText="1"/>
    </xf>
    <xf numFmtId="3" fontId="46" fillId="0" borderId="2" xfId="0" applyNumberFormat="1" applyFont="1" applyBorder="1" applyAlignment="1">
      <alignment horizontal="left" vertical="center" wrapText="1"/>
    </xf>
    <xf numFmtId="3" fontId="44" fillId="0" borderId="2" xfId="0" applyNumberFormat="1" applyFont="1" applyBorder="1" applyAlignment="1">
      <alignment horizontal="center" vertical="center" wrapText="1"/>
    </xf>
    <xf numFmtId="3" fontId="42" fillId="0" borderId="2" xfId="0" applyNumberFormat="1" applyFont="1" applyBorder="1" applyAlignment="1">
      <alignment horizontal="left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68" fillId="0" borderId="7" xfId="0" applyFont="1" applyBorder="1" applyAlignment="1">
      <alignment horizontal="center" vertical="top" wrapText="1"/>
    </xf>
    <xf numFmtId="0" fontId="72" fillId="0" borderId="7" xfId="0" applyFont="1" applyBorder="1" applyAlignment="1">
      <alignment horizontal="left" vertical="top" wrapText="1"/>
    </xf>
    <xf numFmtId="0" fontId="70" fillId="0" borderId="8" xfId="0" applyFont="1" applyBorder="1" applyAlignment="1">
      <alignment horizontal="center" vertical="top"/>
    </xf>
    <xf numFmtId="0" fontId="16" fillId="0" borderId="19" xfId="0" applyFont="1" applyBorder="1"/>
    <xf numFmtId="0" fontId="16" fillId="0" borderId="14" xfId="0" applyFont="1" applyBorder="1"/>
    <xf numFmtId="0" fontId="68" fillId="0" borderId="10" xfId="0" applyFont="1" applyBorder="1" applyAlignment="1">
      <alignment horizontal="left" wrapText="1"/>
    </xf>
    <xf numFmtId="0" fontId="68" fillId="0" borderId="7" xfId="0" applyFont="1" applyBorder="1" applyAlignment="1">
      <alignment horizontal="center" vertical="top"/>
    </xf>
    <xf numFmtId="0" fontId="68" fillId="0" borderId="7" xfId="0" applyFont="1" applyBorder="1" applyAlignment="1">
      <alignment vertical="top"/>
    </xf>
    <xf numFmtId="0" fontId="68" fillId="0" borderId="7" xfId="0" applyFont="1" applyBorder="1" applyAlignment="1">
      <alignment vertical="top" wrapText="1"/>
    </xf>
    <xf numFmtId="0" fontId="68" fillId="0" borderId="17" xfId="0" applyFont="1" applyBorder="1" applyAlignment="1">
      <alignment horizontal="center" vertical="top" wrapText="1"/>
    </xf>
    <xf numFmtId="0" fontId="66" fillId="0" borderId="10" xfId="0" applyFont="1" applyBorder="1" applyAlignment="1">
      <alignment horizontal="center" vertical="center"/>
    </xf>
    <xf numFmtId="0" fontId="68" fillId="0" borderId="10" xfId="0" applyFont="1" applyBorder="1" applyAlignment="1">
      <alignment wrapText="1"/>
    </xf>
    <xf numFmtId="0" fontId="69" fillId="0" borderId="7" xfId="0" applyFont="1" applyBorder="1" applyAlignment="1">
      <alignment vertical="center" wrapText="1"/>
    </xf>
    <xf numFmtId="0" fontId="68" fillId="0" borderId="10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3" borderId="0" xfId="0" applyFont="1" applyFill="1" applyBorder="1" applyAlignment="1">
      <alignment horizontal="center" wrapText="1"/>
    </xf>
    <xf numFmtId="0" fontId="16" fillId="0" borderId="0" xfId="0" applyFont="1" applyBorder="1"/>
    <xf numFmtId="0" fontId="66" fillId="0" borderId="7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16" fillId="0" borderId="9" xfId="0" applyFont="1" applyBorder="1"/>
    <xf numFmtId="0" fontId="16" fillId="0" borderId="15" xfId="0" applyFont="1" applyBorder="1"/>
    <xf numFmtId="0" fontId="0" fillId="0" borderId="0" xfId="0" applyAlignment="1">
      <alignment horizontal="left"/>
    </xf>
    <xf numFmtId="0" fontId="56" fillId="0" borderId="1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49" fontId="57" fillId="0" borderId="4" xfId="0" applyNumberFormat="1" applyFont="1" applyBorder="1" applyAlignment="1">
      <alignment horizontal="center"/>
    </xf>
    <xf numFmtId="49" fontId="57" fillId="0" borderId="23" xfId="0" applyNumberFormat="1" applyFont="1" applyBorder="1" applyAlignment="1">
      <alignment horizontal="center"/>
    </xf>
    <xf numFmtId="49" fontId="57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5" fillId="0" borderId="0" xfId="0" applyFont="1" applyAlignment="1">
      <alignment horizontal="left" wrapText="1"/>
    </xf>
    <xf numFmtId="0" fontId="76" fillId="0" borderId="0" xfId="0" applyFont="1"/>
    <xf numFmtId="0" fontId="75" fillId="0" borderId="0" xfId="0" applyFont="1" applyAlignment="1"/>
    <xf numFmtId="1" fontId="27" fillId="0" borderId="0" xfId="0" applyNumberFormat="1" applyFont="1"/>
    <xf numFmtId="0" fontId="32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49" fontId="4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3" fontId="0" fillId="0" borderId="0" xfId="0" applyNumberForma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 wrapText="1"/>
    </xf>
    <xf numFmtId="3" fontId="15" fillId="0" borderId="0" xfId="0" applyNumberFormat="1" applyFont="1" applyFill="1" applyBorder="1"/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/>
    <xf numFmtId="0" fontId="13" fillId="0" borderId="0" xfId="0" applyFont="1" applyFill="1" applyBorder="1" applyAlignment="1"/>
    <xf numFmtId="0" fontId="0" fillId="0" borderId="0" xfId="0" applyFill="1" applyBorder="1" applyAlignment="1"/>
    <xf numFmtId="3" fontId="35" fillId="0" borderId="0" xfId="0" applyNumberFormat="1" applyFont="1" applyFill="1" applyBorder="1"/>
    <xf numFmtId="0" fontId="2" fillId="0" borderId="0" xfId="0" applyFont="1" applyFill="1" applyBorder="1" applyAlignment="1"/>
    <xf numFmtId="49" fontId="5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17" fillId="0" borderId="0" xfId="0" applyFont="1" applyBorder="1" applyAlignment="1">
      <alignment vertical="center"/>
    </xf>
    <xf numFmtId="0" fontId="0" fillId="0" borderId="0" xfId="0" applyFont="1" applyBorder="1" applyAlignment="1"/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49" fontId="17" fillId="0" borderId="0" xfId="0" applyNumberFormat="1" applyFont="1" applyBorder="1" applyAlignment="1">
      <alignment vertical="center"/>
    </xf>
    <xf numFmtId="0" fontId="16" fillId="0" borderId="0" xfId="0" applyFont="1" applyBorder="1" applyAlignment="1"/>
    <xf numFmtId="0" fontId="24" fillId="0" borderId="0" xfId="0" applyFont="1" applyBorder="1" applyAlignment="1"/>
    <xf numFmtId="0" fontId="22" fillId="0" borderId="0" xfId="0" applyFont="1" applyBorder="1"/>
    <xf numFmtId="49" fontId="17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3" fontId="17" fillId="0" borderId="0" xfId="0" applyNumberFormat="1" applyFont="1" applyBorder="1"/>
    <xf numFmtId="3" fontId="16" fillId="0" borderId="0" xfId="0" applyNumberFormat="1" applyFont="1" applyBorder="1" applyAlignment="1"/>
    <xf numFmtId="0" fontId="26" fillId="0" borderId="0" xfId="0" applyFont="1" applyBorder="1" applyAlignment="1"/>
    <xf numFmtId="0" fontId="25" fillId="0" borderId="0" xfId="0" applyFont="1" applyBorder="1"/>
    <xf numFmtId="3" fontId="20" fillId="0" borderId="0" xfId="0" applyNumberFormat="1" applyFont="1" applyBorder="1"/>
    <xf numFmtId="49" fontId="17" fillId="0" borderId="0" xfId="0" applyNumberFormat="1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97</xdr:row>
          <xdr:rowOff>0</xdr:rowOff>
        </xdr:from>
        <xdr:to>
          <xdr:col>0</xdr:col>
          <xdr:colOff>219075</xdr:colOff>
          <xdr:row>97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97</xdr:row>
          <xdr:rowOff>0</xdr:rowOff>
        </xdr:from>
        <xdr:to>
          <xdr:col>0</xdr:col>
          <xdr:colOff>219075</xdr:colOff>
          <xdr:row>97</xdr:row>
          <xdr:rowOff>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97</xdr:row>
          <xdr:rowOff>0</xdr:rowOff>
        </xdr:from>
        <xdr:to>
          <xdr:col>1</xdr:col>
          <xdr:colOff>9525</xdr:colOff>
          <xdr:row>97</xdr:row>
          <xdr:rowOff>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0</xdr:col>
          <xdr:colOff>219075</xdr:colOff>
          <xdr:row>82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0</xdr:col>
          <xdr:colOff>219075</xdr:colOff>
          <xdr:row>82</xdr:row>
          <xdr:rowOff>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1</xdr:col>
          <xdr:colOff>9525</xdr:colOff>
          <xdr:row>82</xdr:row>
          <xdr:rowOff>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219075</xdr:colOff>
          <xdr:row>75</xdr:row>
          <xdr:rowOff>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219075</xdr:colOff>
          <xdr:row>75</xdr:row>
          <xdr:rowOff>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1</xdr:col>
          <xdr:colOff>9525</xdr:colOff>
          <xdr:row>75</xdr:row>
          <xdr:rowOff>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1</xdr:col>
          <xdr:colOff>9525</xdr:colOff>
          <xdr:row>79</xdr:row>
          <xdr:rowOff>0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219075</xdr:colOff>
          <xdr:row>76</xdr:row>
          <xdr:rowOff>0</xdr:rowOff>
        </xdr:to>
        <xdr:sp macro="" textlink="">
          <xdr:nvSpPr>
            <xdr:cNvPr id="7178" name="Object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219075</xdr:colOff>
          <xdr:row>76</xdr:row>
          <xdr:rowOff>0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1</xdr:col>
          <xdr:colOff>9525</xdr:colOff>
          <xdr:row>76</xdr:row>
          <xdr:rowOff>0</xdr:rowOff>
        </xdr:to>
        <xdr:sp macro="" textlink="">
          <xdr:nvSpPr>
            <xdr:cNvPr id="7180" name="Object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1</xdr:col>
          <xdr:colOff>9525</xdr:colOff>
          <xdr:row>82</xdr:row>
          <xdr:rowOff>0</xdr:rowOff>
        </xdr:to>
        <xdr:sp macro="" textlink="">
          <xdr:nvSpPr>
            <xdr:cNvPr id="7181" name="Object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1</xdr:col>
          <xdr:colOff>9525</xdr:colOff>
          <xdr:row>75</xdr:row>
          <xdr:rowOff>0</xdr:rowOff>
        </xdr:to>
        <xdr:sp macro="" textlink="">
          <xdr:nvSpPr>
            <xdr:cNvPr id="7182" name="Object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1</xdr:col>
          <xdr:colOff>9525</xdr:colOff>
          <xdr:row>80</xdr:row>
          <xdr:rowOff>0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1</xdr:col>
          <xdr:colOff>9525</xdr:colOff>
          <xdr:row>76</xdr:row>
          <xdr:rowOff>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82</xdr:row>
      <xdr:rowOff>0</xdr:rowOff>
    </xdr:from>
    <xdr:ext cx="209550" cy="0"/>
    <xdr:pic>
      <xdr:nvPicPr>
        <xdr:cNvPr id="18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2509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19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2509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20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62509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21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2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2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24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508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25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508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2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4508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27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28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29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30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62509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31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32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62225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3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34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2509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35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2509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3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62509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37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38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39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40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508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41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508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42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4508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43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44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4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4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62509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47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48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62225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49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50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2509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51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2509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52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62509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53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54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5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56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508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57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508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58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4508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59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60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507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61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62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62509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6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64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62225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6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650700"/>
          <a:ext cx="1419225" cy="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0</xdr:col>
          <xdr:colOff>219075</xdr:colOff>
          <xdr:row>155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0</xdr:col>
          <xdr:colOff>219075</xdr:colOff>
          <xdr:row>155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1</xdr:col>
          <xdr:colOff>9525</xdr:colOff>
          <xdr:row>155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0</xdr:col>
          <xdr:colOff>219075</xdr:colOff>
          <xdr:row>155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0</xdr:col>
          <xdr:colOff>219075</xdr:colOff>
          <xdr:row>155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155</xdr:row>
          <xdr:rowOff>0</xdr:rowOff>
        </xdr:from>
        <xdr:to>
          <xdr:col>1</xdr:col>
          <xdr:colOff>9525</xdr:colOff>
          <xdr:row>155</xdr:row>
          <xdr:rowOff>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0</xdr:col>
          <xdr:colOff>219075</xdr:colOff>
          <xdr:row>82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0</xdr:col>
          <xdr:colOff>219075</xdr:colOff>
          <xdr:row>82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1</xdr:col>
          <xdr:colOff>9525</xdr:colOff>
          <xdr:row>82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219075</xdr:colOff>
          <xdr:row>75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0</xdr:col>
          <xdr:colOff>219075</xdr:colOff>
          <xdr:row>75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1</xdr:col>
          <xdr:colOff>9525</xdr:colOff>
          <xdr:row>75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1</xdr:col>
          <xdr:colOff>9525</xdr:colOff>
          <xdr:row>79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219075</xdr:colOff>
          <xdr:row>76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0</xdr:col>
          <xdr:colOff>219075</xdr:colOff>
          <xdr:row>76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1</xdr:col>
          <xdr:colOff>9525</xdr:colOff>
          <xdr:row>76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82</xdr:row>
          <xdr:rowOff>0</xdr:rowOff>
        </xdr:from>
        <xdr:to>
          <xdr:col>1</xdr:col>
          <xdr:colOff>9525</xdr:colOff>
          <xdr:row>82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75</xdr:row>
          <xdr:rowOff>0</xdr:rowOff>
        </xdr:from>
        <xdr:to>
          <xdr:col>1</xdr:col>
          <xdr:colOff>9525</xdr:colOff>
          <xdr:row>75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1</xdr:col>
          <xdr:colOff>9525</xdr:colOff>
          <xdr:row>80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76</xdr:row>
          <xdr:rowOff>0</xdr:rowOff>
        </xdr:from>
        <xdr:to>
          <xdr:col>1</xdr:col>
          <xdr:colOff>9525</xdr:colOff>
          <xdr:row>76</xdr:row>
          <xdr:rowOff>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82</xdr:row>
      <xdr:rowOff>0</xdr:rowOff>
    </xdr:from>
    <xdr:ext cx="209550" cy="0"/>
    <xdr:pic>
      <xdr:nvPicPr>
        <xdr:cNvPr id="18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98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19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98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20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8984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21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2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23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2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983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25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983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26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0983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27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28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29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30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8984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31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32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26982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33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3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98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35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98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36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8984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37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38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39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40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983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41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983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42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0983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43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44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45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46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8984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47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48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26982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49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50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98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209550" cy="0"/>
    <xdr:pic>
      <xdr:nvPicPr>
        <xdr:cNvPr id="51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98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52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8984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53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209550" cy="0"/>
    <xdr:pic>
      <xdr:nvPicPr>
        <xdr:cNvPr id="54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55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56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983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57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983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58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0983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59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209550" cy="0"/>
    <xdr:pic>
      <xdr:nvPicPr>
        <xdr:cNvPr id="60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982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61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1419225" cy="0"/>
    <xdr:pic>
      <xdr:nvPicPr>
        <xdr:cNvPr id="62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8984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1419225" cy="0"/>
    <xdr:pic>
      <xdr:nvPicPr>
        <xdr:cNvPr id="63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64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26982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1419225" cy="0"/>
    <xdr:pic>
      <xdr:nvPicPr>
        <xdr:cNvPr id="65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298275"/>
          <a:ext cx="1419225" cy="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86</xdr:row>
          <xdr:rowOff>0</xdr:rowOff>
        </xdr:from>
        <xdr:to>
          <xdr:col>0</xdr:col>
          <xdr:colOff>219075</xdr:colOff>
          <xdr:row>86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86</xdr:row>
          <xdr:rowOff>0</xdr:rowOff>
        </xdr:from>
        <xdr:to>
          <xdr:col>0</xdr:col>
          <xdr:colOff>219075</xdr:colOff>
          <xdr:row>86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86</xdr:row>
          <xdr:rowOff>0</xdr:rowOff>
        </xdr:from>
        <xdr:to>
          <xdr:col>1</xdr:col>
          <xdr:colOff>9525</xdr:colOff>
          <xdr:row>86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0</xdr:col>
          <xdr:colOff>219075</xdr:colOff>
          <xdr:row>79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79</xdr:row>
          <xdr:rowOff>0</xdr:rowOff>
        </xdr:from>
        <xdr:to>
          <xdr:col>1</xdr:col>
          <xdr:colOff>9525</xdr:colOff>
          <xdr:row>79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83</xdr:row>
          <xdr:rowOff>0</xdr:rowOff>
        </xdr:from>
        <xdr:to>
          <xdr:col>0</xdr:col>
          <xdr:colOff>219075</xdr:colOff>
          <xdr:row>83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83</xdr:row>
          <xdr:rowOff>0</xdr:rowOff>
        </xdr:from>
        <xdr:to>
          <xdr:col>0</xdr:col>
          <xdr:colOff>219075</xdr:colOff>
          <xdr:row>83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83</xdr:row>
          <xdr:rowOff>0</xdr:rowOff>
        </xdr:from>
        <xdr:to>
          <xdr:col>1</xdr:col>
          <xdr:colOff>9525</xdr:colOff>
          <xdr:row>83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0</xdr:col>
          <xdr:colOff>219075</xdr:colOff>
          <xdr:row>80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0</xdr:col>
          <xdr:colOff>219075</xdr:colOff>
          <xdr:row>80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80</xdr:row>
          <xdr:rowOff>0</xdr:rowOff>
        </xdr:from>
        <xdr:to>
          <xdr:col>1</xdr:col>
          <xdr:colOff>9525</xdr:colOff>
          <xdr:row>80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86</xdr:row>
      <xdr:rowOff>0</xdr:rowOff>
    </xdr:from>
    <xdr:ext cx="209550" cy="0"/>
    <xdr:pic>
      <xdr:nvPicPr>
        <xdr:cNvPr id="1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7843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209550" cy="0"/>
    <xdr:pic>
      <xdr:nvPicPr>
        <xdr:cNvPr id="1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7843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1419225" cy="0"/>
    <xdr:pic>
      <xdr:nvPicPr>
        <xdr:cNvPr id="1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67843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17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4122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1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4122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19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04122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209550" cy="0"/>
    <xdr:pic>
      <xdr:nvPicPr>
        <xdr:cNvPr id="20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4132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209550" cy="0"/>
    <xdr:pic>
      <xdr:nvPicPr>
        <xdr:cNvPr id="2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4132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1419225" cy="0"/>
    <xdr:pic>
      <xdr:nvPicPr>
        <xdr:cNvPr id="22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84132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209550" cy="0"/>
    <xdr:pic>
      <xdr:nvPicPr>
        <xdr:cNvPr id="23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4122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209550" cy="0"/>
    <xdr:pic>
      <xdr:nvPicPr>
        <xdr:cNvPr id="2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4122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2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04122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209550" cy="0"/>
    <xdr:pic>
      <xdr:nvPicPr>
        <xdr:cNvPr id="26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136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209550" cy="0"/>
    <xdr:pic>
      <xdr:nvPicPr>
        <xdr:cNvPr id="2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136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1419225" cy="0"/>
    <xdr:pic>
      <xdr:nvPicPr>
        <xdr:cNvPr id="28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1364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29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3934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3934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31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3934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209550" cy="0"/>
    <xdr:pic>
      <xdr:nvPicPr>
        <xdr:cNvPr id="3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1935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209550" cy="0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1935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1419225" cy="0"/>
    <xdr:pic>
      <xdr:nvPicPr>
        <xdr:cNvPr id="34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1935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209550" cy="0"/>
    <xdr:pic>
      <xdr:nvPicPr>
        <xdr:cNvPr id="35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3934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209550" cy="0"/>
    <xdr:pic>
      <xdr:nvPicPr>
        <xdr:cNvPr id="3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3934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37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3934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209550" cy="0"/>
    <xdr:pic>
      <xdr:nvPicPr>
        <xdr:cNvPr id="38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136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209550" cy="0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136475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1419225" cy="0"/>
    <xdr:pic>
      <xdr:nvPicPr>
        <xdr:cNvPr id="40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136475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41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3934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09550" cy="0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3934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1419225" cy="0"/>
    <xdr:pic>
      <xdr:nvPicPr>
        <xdr:cNvPr id="4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3934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209550" cy="0"/>
    <xdr:pic>
      <xdr:nvPicPr>
        <xdr:cNvPr id="4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1935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209550" cy="0"/>
    <xdr:pic>
      <xdr:nvPicPr>
        <xdr:cNvPr id="4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1935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1419225" cy="0"/>
    <xdr:pic>
      <xdr:nvPicPr>
        <xdr:cNvPr id="4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193500"/>
          <a:ext cx="141922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209550" cy="0"/>
    <xdr:pic>
      <xdr:nvPicPr>
        <xdr:cNvPr id="47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3934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209550" cy="0"/>
    <xdr:pic>
      <xdr:nvPicPr>
        <xdr:cNvPr id="4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393400"/>
          <a:ext cx="20955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1419225" cy="0"/>
    <xdr:pic>
      <xdr:nvPicPr>
        <xdr:cNvPr id="49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393400"/>
          <a:ext cx="1419225" cy="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02%200210080610%20(%20&#1096;&#1082;&#1086;&#1083;&#109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09%200210076490%20%20%20%20(%20&#1083;&#1077;&#1090;&#1085;&#1080;&#1081;%20&#1086;&#1090;&#1076;&#1099;&#109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в Райфо"/>
      <sheetName val="26"/>
      <sheetName val="Свод общ"/>
      <sheetName val="Свод каз"/>
      <sheetName val="33"/>
      <sheetName val="23"/>
      <sheetName val="18"/>
      <sheetName val="15"/>
      <sheetName val="14"/>
      <sheetName val="12"/>
      <sheetName val="11"/>
      <sheetName val="10"/>
      <sheetName val="Свод бж"/>
      <sheetName val="31"/>
      <sheetName val="25"/>
      <sheetName val="16"/>
      <sheetName val="13"/>
    </sheetNames>
    <sheetDataSet>
      <sheetData sheetId="0"/>
      <sheetData sheetId="1"/>
      <sheetData sheetId="2"/>
      <sheetData sheetId="3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4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5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6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7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  <row r="128">
          <cell r="A128" t="str">
            <v>Исполнитель: Новицкая Ольга Владимировна 6-14-03</v>
          </cell>
        </row>
        <row r="129">
          <cell r="A129" t="str">
            <v xml:space="preserve">                     Медведева Елена Юрьевна 6-14-03</v>
          </cell>
        </row>
      </sheetData>
      <sheetData sheetId="8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9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10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11">
        <row r="121">
          <cell r="A121" t="str">
            <v>Исполнитель: Новицкая Ольга Владимировна 6-14-03</v>
          </cell>
        </row>
      </sheetData>
      <sheetData sheetId="12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13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14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15">
        <row r="8">
          <cell r="A8" t="str">
    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    </cell>
        </row>
      </sheetData>
      <sheetData sheetId="16">
        <row r="27">
          <cell r="A27" t="str">
            <v>Техническое обслуживание системы автономной пожарной сигнализации и аварийного освещения</v>
          </cell>
        </row>
        <row r="28">
          <cell r="A28" t="str">
            <v>Дератизация</v>
          </cell>
        </row>
        <row r="29">
          <cell r="A29" t="str">
            <v>Техническое обслуживание системы объектовой станции СПИ "Цербер-GM-2"</v>
          </cell>
        </row>
        <row r="30">
          <cell r="A30" t="str">
            <v>Измерение сопративления изоляции электропровода</v>
          </cell>
        </row>
        <row r="31">
          <cell r="A31" t="str">
            <v>Заправка огнетушителя</v>
          </cell>
        </row>
        <row r="32">
          <cell r="A32" t="str">
            <v>Техническое обслуживание теплосчетчика и водосчетчика</v>
          </cell>
        </row>
        <row r="33">
          <cell r="A33" t="str">
            <v>Промывка системы отопления</v>
          </cell>
        </row>
        <row r="34">
          <cell r="A34" t="str">
            <v>Договор на уборку снега</v>
          </cell>
        </row>
        <row r="35">
          <cell r="A35" t="str">
            <v>Услуги СЭС</v>
          </cell>
        </row>
        <row r="36">
          <cell r="A36" t="str">
            <v>Лабораторные исследования стружки с кровли здания</v>
          </cell>
        </row>
        <row r="37">
          <cell r="A37" t="str">
            <v>Противопожарная обработки кровли</v>
          </cell>
        </row>
        <row r="38">
          <cell r="A38" t="str">
            <v>Замена пожарных извещателей (акт неисправностей)</v>
          </cell>
        </row>
        <row r="39">
          <cell r="A39" t="str">
            <v xml:space="preserve">Поверка приборов учета тепловой энергии </v>
          </cell>
        </row>
        <row r="40">
          <cell r="A40" t="str">
            <v>Поверка весов</v>
          </cell>
        </row>
        <row r="41">
          <cell r="A41" t="str">
            <v>Ремонт бытовой техники</v>
          </cell>
        </row>
        <row r="42">
          <cell r="A42" t="str">
            <v>Техническое обслуживание внутренних электросетей здания</v>
          </cell>
        </row>
        <row r="43">
          <cell r="A43" t="str">
            <v>Техническое обслуживание системы видеонаблюдения</v>
          </cell>
        </row>
        <row r="44">
          <cell r="A44" t="str">
            <v>Утилизация ртутных ламп</v>
          </cell>
        </row>
        <row r="45">
          <cell r="A45" t="str">
            <v>Энергетический паспорт</v>
          </cell>
        </row>
        <row r="46">
          <cell r="A46" t="str">
            <v>Обслуживание системы оповещения ЧС</v>
          </cell>
        </row>
        <row r="47">
          <cell r="A47" t="str">
            <v>Ремонт видеонаблюдения</v>
          </cell>
        </row>
        <row r="48">
          <cell r="A48" t="str">
            <v>Диагностика трактора</v>
          </cell>
        </row>
        <row r="49">
          <cell r="A49" t="str">
            <v>Испытание наружных вертикальных лестниц</v>
          </cell>
        </row>
        <row r="50">
          <cell r="A50" t="str">
            <v>Заключительная дезинфекция в очаге</v>
          </cell>
        </row>
        <row r="51">
          <cell r="A51" t="str">
            <v>Ремонт пожарной сигнализации</v>
          </cell>
        </row>
        <row r="52">
          <cell r="A52" t="str">
            <v>Огнезащитная обработка штор на сцене актового зала</v>
          </cell>
        </row>
        <row r="53">
          <cell r="A53" t="str">
            <v>Огнезащитная обработка металлических конструкций косоуров</v>
          </cell>
        </row>
        <row r="55">
          <cell r="A55" t="str">
            <v>Оказание охранных услуг</v>
          </cell>
        </row>
        <row r="56">
          <cell r="A56" t="str">
            <v>Дератизация и дезинсекция</v>
          </cell>
        </row>
        <row r="57">
          <cell r="A57" t="str">
            <v>Предоставление сертификата ООО "Компания Реноме"</v>
          </cell>
        </row>
        <row r="58">
          <cell r="A58" t="str">
            <v>Медицинские услуги</v>
          </cell>
        </row>
        <row r="59">
          <cell r="A59" t="str">
            <v xml:space="preserve">Обучение по электрохозяйству </v>
          </cell>
        </row>
        <row r="60">
          <cell r="A60" t="str">
            <v>Обучение по  теплохозяйству</v>
          </cell>
        </row>
        <row r="61">
          <cell r="A61" t="str">
            <v>Обучение по  пожарному санминимуму</v>
          </cell>
        </row>
        <row r="62">
          <cell r="A62" t="str">
            <v>Санитарно-гигиеническое обучение</v>
          </cell>
        </row>
        <row r="63">
          <cell r="A63" t="str">
            <v>Обучение по 44-ФЗ</v>
          </cell>
        </row>
        <row r="64">
          <cell r="A64" t="str">
            <v>Услуги СЭС</v>
          </cell>
        </row>
        <row r="65">
          <cell r="A65" t="str">
            <v>Кадастровые работы</v>
          </cell>
        </row>
        <row r="66">
          <cell r="A66" t="str">
            <v>Противоклещевая обработка</v>
          </cell>
        </row>
        <row r="67">
          <cell r="A67" t="str">
            <v>Договор на сопровождение учащихся</v>
          </cell>
        </row>
        <row r="68">
          <cell r="A68" t="str">
            <v xml:space="preserve">Аттестация рабочих мест </v>
          </cell>
        </row>
        <row r="69">
          <cell r="A69" t="str">
            <v>Договор на списание оборудования</v>
          </cell>
        </row>
        <row r="70">
          <cell r="A70" t="str">
            <v>Спец оценка условий труда</v>
          </cell>
        </row>
        <row r="71">
          <cell r="A71" t="str">
            <v>Услуги нотариуса</v>
          </cell>
        </row>
        <row r="72">
          <cell r="A72" t="str">
            <v>Установка пожарной сигнализации</v>
          </cell>
        </row>
        <row r="80">
          <cell r="A80" t="str">
            <v>триммер (бензокоса)</v>
          </cell>
        </row>
        <row r="81">
          <cell r="A81" t="str">
            <v>водонагреватель</v>
          </cell>
        </row>
        <row r="82">
          <cell r="A82" t="str">
            <v>видеокамера</v>
          </cell>
        </row>
        <row r="91">
          <cell r="A91" t="str">
            <v xml:space="preserve">Линолиум для кабинета </v>
          </cell>
        </row>
        <row r="92">
          <cell r="A92" t="str">
            <v xml:space="preserve">Приобретение краски </v>
          </cell>
        </row>
        <row r="93">
          <cell r="A93" t="str">
            <v>Строительные материалы</v>
          </cell>
        </row>
        <row r="97">
          <cell r="A97" t="str">
            <v>Приобретение посуды для столовой</v>
          </cell>
        </row>
        <row r="98">
          <cell r="A98" t="str">
            <v>Приобретение клуппов</v>
          </cell>
        </row>
        <row r="99">
          <cell r="A99" t="str">
            <v>Огнетушитель</v>
          </cell>
        </row>
        <row r="100">
          <cell r="A100" t="str">
            <v>Комплектующие к сантехнике</v>
          </cell>
        </row>
        <row r="101">
          <cell r="A101" t="str">
            <v>Прочие расходы</v>
          </cell>
        </row>
        <row r="102">
          <cell r="A102" t="str">
            <v>Приобретение дезинфецирующих средств и средств индивидуальной защиты</v>
          </cell>
        </row>
        <row r="103">
          <cell r="A103" t="str">
            <v>Сантехническое оборудование</v>
          </cell>
        </row>
        <row r="104">
          <cell r="A104" t="str">
            <v>Электротовары</v>
          </cell>
        </row>
        <row r="105">
          <cell r="A105" t="str">
            <v>Москитные сетки</v>
          </cell>
        </row>
        <row r="109">
          <cell r="A109" t="str">
            <v>электроэнергия</v>
          </cell>
        </row>
        <row r="110">
          <cell r="A110" t="str">
            <v>теплоснабжение</v>
          </cell>
        </row>
        <row r="111">
          <cell r="A111" t="str">
            <v>теплоснабжение (гараж)</v>
          </cell>
        </row>
        <row r="112">
          <cell r="A112" t="str">
            <v>горячее водоснабжение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ый без копеек"/>
      <sheetName val="Разбивка на 2024"/>
    </sheetNames>
    <sheetDataSet>
      <sheetData sheetId="0" refreshError="1"/>
      <sheetData sheetId="1">
        <row r="4">
          <cell r="K4">
            <v>22972</v>
          </cell>
          <cell r="L4">
            <v>46637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" Type="http://schemas.openxmlformats.org/officeDocument/2006/relationships/oleObject" Target="../embeddings/oleObject4.bin"/><Relationship Id="rId21" Type="http://schemas.openxmlformats.org/officeDocument/2006/relationships/oleObject" Target="../embeddings/oleObject19.bin"/><Relationship Id="rId7" Type="http://schemas.openxmlformats.org/officeDocument/2006/relationships/oleObject" Target="../embeddings/oleObject6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14.bin"/><Relationship Id="rId20" Type="http://schemas.openxmlformats.org/officeDocument/2006/relationships/oleObject" Target="../embeddings/oleObject18.bin"/><Relationship Id="rId1" Type="http://schemas.openxmlformats.org/officeDocument/2006/relationships/drawing" Target="../drawings/drawing2.xml"/><Relationship Id="rId6" Type="http://schemas.openxmlformats.org/officeDocument/2006/relationships/image" Target="../media/image2.wmf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5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19" Type="http://schemas.openxmlformats.org/officeDocument/2006/relationships/oleObject" Target="../embeddings/oleObject17.bin"/><Relationship Id="rId4" Type="http://schemas.openxmlformats.org/officeDocument/2006/relationships/image" Target="../media/image1.wmf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2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25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4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23.bin"/><Relationship Id="rId4" Type="http://schemas.openxmlformats.org/officeDocument/2006/relationships/oleObject" Target="../embeddings/oleObject20.bin"/><Relationship Id="rId9" Type="http://schemas.openxmlformats.org/officeDocument/2006/relationships/image" Target="../media/image3.w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8.bin"/><Relationship Id="rId13" Type="http://schemas.openxmlformats.org/officeDocument/2006/relationships/oleObject" Target="../embeddings/oleObject32.bin"/><Relationship Id="rId18" Type="http://schemas.openxmlformats.org/officeDocument/2006/relationships/oleObject" Target="../embeddings/oleObject37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40.bin"/><Relationship Id="rId7" Type="http://schemas.openxmlformats.org/officeDocument/2006/relationships/image" Target="../media/image2.wmf"/><Relationship Id="rId12" Type="http://schemas.openxmlformats.org/officeDocument/2006/relationships/oleObject" Target="../embeddings/oleObject31.bin"/><Relationship Id="rId17" Type="http://schemas.openxmlformats.org/officeDocument/2006/relationships/oleObject" Target="../embeddings/oleObject36.bin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35.bin"/><Relationship Id="rId20" Type="http://schemas.openxmlformats.org/officeDocument/2006/relationships/oleObject" Target="../embeddings/oleObject39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7.bin"/><Relationship Id="rId11" Type="http://schemas.openxmlformats.org/officeDocument/2006/relationships/oleObject" Target="../embeddings/oleObject30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34.bin"/><Relationship Id="rId10" Type="http://schemas.openxmlformats.org/officeDocument/2006/relationships/oleObject" Target="../embeddings/oleObject29.bin"/><Relationship Id="rId19" Type="http://schemas.openxmlformats.org/officeDocument/2006/relationships/oleObject" Target="../embeddings/oleObject38.bin"/><Relationship Id="rId4" Type="http://schemas.openxmlformats.org/officeDocument/2006/relationships/oleObject" Target="../embeddings/oleObject26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33.bin"/><Relationship Id="rId22" Type="http://schemas.openxmlformats.org/officeDocument/2006/relationships/oleObject" Target="../embeddings/oleObject4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4.bin"/><Relationship Id="rId13" Type="http://schemas.openxmlformats.org/officeDocument/2006/relationships/oleObject" Target="../embeddings/oleObject48.bin"/><Relationship Id="rId18" Type="http://schemas.openxmlformats.org/officeDocument/2006/relationships/oleObject" Target="../embeddings/oleObject53.bin"/><Relationship Id="rId3" Type="http://schemas.openxmlformats.org/officeDocument/2006/relationships/vmlDrawing" Target="../drawings/vmlDrawing5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47.bin"/><Relationship Id="rId17" Type="http://schemas.openxmlformats.org/officeDocument/2006/relationships/oleObject" Target="../embeddings/oleObject52.bin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51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3.bin"/><Relationship Id="rId11" Type="http://schemas.openxmlformats.org/officeDocument/2006/relationships/oleObject" Target="../embeddings/oleObject46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50.bin"/><Relationship Id="rId10" Type="http://schemas.openxmlformats.org/officeDocument/2006/relationships/oleObject" Target="../embeddings/oleObject45.bin"/><Relationship Id="rId4" Type="http://schemas.openxmlformats.org/officeDocument/2006/relationships/oleObject" Target="../embeddings/oleObject42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8"/>
  <sheetViews>
    <sheetView topLeftCell="A6" workbookViewId="0">
      <selection activeCell="A14" sqref="A14:XFD49"/>
    </sheetView>
  </sheetViews>
  <sheetFormatPr defaultRowHeight="15"/>
  <cols>
    <col min="1" max="1" width="35.140625" style="9" customWidth="1"/>
    <col min="2" max="2" width="5.28515625" style="9" customWidth="1"/>
    <col min="3" max="3" width="4.85546875" style="9" customWidth="1"/>
    <col min="4" max="4" width="10.28515625" style="9" customWidth="1"/>
    <col min="5" max="5" width="5" style="9" customWidth="1"/>
    <col min="6" max="6" width="4.140625" style="9" customWidth="1"/>
    <col min="7" max="7" width="13.28515625" style="9" customWidth="1"/>
    <col min="8" max="8" width="15.140625" style="9" customWidth="1"/>
    <col min="9" max="10" width="13.28515625" style="9" customWidth="1"/>
    <col min="11" max="256" width="9.140625" style="9"/>
    <col min="257" max="257" width="35.140625" style="9" customWidth="1"/>
    <col min="258" max="258" width="5.28515625" style="9" customWidth="1"/>
    <col min="259" max="259" width="4.85546875" style="9" customWidth="1"/>
    <col min="260" max="260" width="10.28515625" style="9" customWidth="1"/>
    <col min="261" max="261" width="5" style="9" customWidth="1"/>
    <col min="262" max="262" width="4.140625" style="9" customWidth="1"/>
    <col min="263" max="263" width="13.28515625" style="9" customWidth="1"/>
    <col min="264" max="264" width="15.140625" style="9" customWidth="1"/>
    <col min="265" max="266" width="13.28515625" style="9" customWidth="1"/>
    <col min="267" max="512" width="9.140625" style="9"/>
    <col min="513" max="513" width="35.140625" style="9" customWidth="1"/>
    <col min="514" max="514" width="5.28515625" style="9" customWidth="1"/>
    <col min="515" max="515" width="4.85546875" style="9" customWidth="1"/>
    <col min="516" max="516" width="10.28515625" style="9" customWidth="1"/>
    <col min="517" max="517" width="5" style="9" customWidth="1"/>
    <col min="518" max="518" width="4.140625" style="9" customWidth="1"/>
    <col min="519" max="519" width="13.28515625" style="9" customWidth="1"/>
    <col min="520" max="520" width="15.140625" style="9" customWidth="1"/>
    <col min="521" max="522" width="13.28515625" style="9" customWidth="1"/>
    <col min="523" max="768" width="9.140625" style="9"/>
    <col min="769" max="769" width="35.140625" style="9" customWidth="1"/>
    <col min="770" max="770" width="5.28515625" style="9" customWidth="1"/>
    <col min="771" max="771" width="4.85546875" style="9" customWidth="1"/>
    <col min="772" max="772" width="10.28515625" style="9" customWidth="1"/>
    <col min="773" max="773" width="5" style="9" customWidth="1"/>
    <col min="774" max="774" width="4.140625" style="9" customWidth="1"/>
    <col min="775" max="775" width="13.28515625" style="9" customWidth="1"/>
    <col min="776" max="776" width="15.140625" style="9" customWidth="1"/>
    <col min="777" max="778" width="13.28515625" style="9" customWidth="1"/>
    <col min="779" max="1024" width="9.140625" style="9"/>
    <col min="1025" max="1025" width="35.140625" style="9" customWidth="1"/>
    <col min="1026" max="1026" width="5.28515625" style="9" customWidth="1"/>
    <col min="1027" max="1027" width="4.85546875" style="9" customWidth="1"/>
    <col min="1028" max="1028" width="10.28515625" style="9" customWidth="1"/>
    <col min="1029" max="1029" width="5" style="9" customWidth="1"/>
    <col min="1030" max="1030" width="4.140625" style="9" customWidth="1"/>
    <col min="1031" max="1031" width="13.28515625" style="9" customWidth="1"/>
    <col min="1032" max="1032" width="15.140625" style="9" customWidth="1"/>
    <col min="1033" max="1034" width="13.28515625" style="9" customWidth="1"/>
    <col min="1035" max="1280" width="9.140625" style="9"/>
    <col min="1281" max="1281" width="35.140625" style="9" customWidth="1"/>
    <col min="1282" max="1282" width="5.28515625" style="9" customWidth="1"/>
    <col min="1283" max="1283" width="4.85546875" style="9" customWidth="1"/>
    <col min="1284" max="1284" width="10.28515625" style="9" customWidth="1"/>
    <col min="1285" max="1285" width="5" style="9" customWidth="1"/>
    <col min="1286" max="1286" width="4.140625" style="9" customWidth="1"/>
    <col min="1287" max="1287" width="13.28515625" style="9" customWidth="1"/>
    <col min="1288" max="1288" width="15.140625" style="9" customWidth="1"/>
    <col min="1289" max="1290" width="13.28515625" style="9" customWidth="1"/>
    <col min="1291" max="1536" width="9.140625" style="9"/>
    <col min="1537" max="1537" width="35.140625" style="9" customWidth="1"/>
    <col min="1538" max="1538" width="5.28515625" style="9" customWidth="1"/>
    <col min="1539" max="1539" width="4.85546875" style="9" customWidth="1"/>
    <col min="1540" max="1540" width="10.28515625" style="9" customWidth="1"/>
    <col min="1541" max="1541" width="5" style="9" customWidth="1"/>
    <col min="1542" max="1542" width="4.140625" style="9" customWidth="1"/>
    <col min="1543" max="1543" width="13.28515625" style="9" customWidth="1"/>
    <col min="1544" max="1544" width="15.140625" style="9" customWidth="1"/>
    <col min="1545" max="1546" width="13.28515625" style="9" customWidth="1"/>
    <col min="1547" max="1792" width="9.140625" style="9"/>
    <col min="1793" max="1793" width="35.140625" style="9" customWidth="1"/>
    <col min="1794" max="1794" width="5.28515625" style="9" customWidth="1"/>
    <col min="1795" max="1795" width="4.85546875" style="9" customWidth="1"/>
    <col min="1796" max="1796" width="10.28515625" style="9" customWidth="1"/>
    <col min="1797" max="1797" width="5" style="9" customWidth="1"/>
    <col min="1798" max="1798" width="4.140625" style="9" customWidth="1"/>
    <col min="1799" max="1799" width="13.28515625" style="9" customWidth="1"/>
    <col min="1800" max="1800" width="15.140625" style="9" customWidth="1"/>
    <col min="1801" max="1802" width="13.28515625" style="9" customWidth="1"/>
    <col min="1803" max="2048" width="9.140625" style="9"/>
    <col min="2049" max="2049" width="35.140625" style="9" customWidth="1"/>
    <col min="2050" max="2050" width="5.28515625" style="9" customWidth="1"/>
    <col min="2051" max="2051" width="4.85546875" style="9" customWidth="1"/>
    <col min="2052" max="2052" width="10.28515625" style="9" customWidth="1"/>
    <col min="2053" max="2053" width="5" style="9" customWidth="1"/>
    <col min="2054" max="2054" width="4.140625" style="9" customWidth="1"/>
    <col min="2055" max="2055" width="13.28515625" style="9" customWidth="1"/>
    <col min="2056" max="2056" width="15.140625" style="9" customWidth="1"/>
    <col min="2057" max="2058" width="13.28515625" style="9" customWidth="1"/>
    <col min="2059" max="2304" width="9.140625" style="9"/>
    <col min="2305" max="2305" width="35.140625" style="9" customWidth="1"/>
    <col min="2306" max="2306" width="5.28515625" style="9" customWidth="1"/>
    <col min="2307" max="2307" width="4.85546875" style="9" customWidth="1"/>
    <col min="2308" max="2308" width="10.28515625" style="9" customWidth="1"/>
    <col min="2309" max="2309" width="5" style="9" customWidth="1"/>
    <col min="2310" max="2310" width="4.140625" style="9" customWidth="1"/>
    <col min="2311" max="2311" width="13.28515625" style="9" customWidth="1"/>
    <col min="2312" max="2312" width="15.140625" style="9" customWidth="1"/>
    <col min="2313" max="2314" width="13.28515625" style="9" customWidth="1"/>
    <col min="2315" max="2560" width="9.140625" style="9"/>
    <col min="2561" max="2561" width="35.140625" style="9" customWidth="1"/>
    <col min="2562" max="2562" width="5.28515625" style="9" customWidth="1"/>
    <col min="2563" max="2563" width="4.85546875" style="9" customWidth="1"/>
    <col min="2564" max="2564" width="10.28515625" style="9" customWidth="1"/>
    <col min="2565" max="2565" width="5" style="9" customWidth="1"/>
    <col min="2566" max="2566" width="4.140625" style="9" customWidth="1"/>
    <col min="2567" max="2567" width="13.28515625" style="9" customWidth="1"/>
    <col min="2568" max="2568" width="15.140625" style="9" customWidth="1"/>
    <col min="2569" max="2570" width="13.28515625" style="9" customWidth="1"/>
    <col min="2571" max="2816" width="9.140625" style="9"/>
    <col min="2817" max="2817" width="35.140625" style="9" customWidth="1"/>
    <col min="2818" max="2818" width="5.28515625" style="9" customWidth="1"/>
    <col min="2819" max="2819" width="4.85546875" style="9" customWidth="1"/>
    <col min="2820" max="2820" width="10.28515625" style="9" customWidth="1"/>
    <col min="2821" max="2821" width="5" style="9" customWidth="1"/>
    <col min="2822" max="2822" width="4.140625" style="9" customWidth="1"/>
    <col min="2823" max="2823" width="13.28515625" style="9" customWidth="1"/>
    <col min="2824" max="2824" width="15.140625" style="9" customWidth="1"/>
    <col min="2825" max="2826" width="13.28515625" style="9" customWidth="1"/>
    <col min="2827" max="3072" width="9.140625" style="9"/>
    <col min="3073" max="3073" width="35.140625" style="9" customWidth="1"/>
    <col min="3074" max="3074" width="5.28515625" style="9" customWidth="1"/>
    <col min="3075" max="3075" width="4.85546875" style="9" customWidth="1"/>
    <col min="3076" max="3076" width="10.28515625" style="9" customWidth="1"/>
    <col min="3077" max="3077" width="5" style="9" customWidth="1"/>
    <col min="3078" max="3078" width="4.140625" style="9" customWidth="1"/>
    <col min="3079" max="3079" width="13.28515625" style="9" customWidth="1"/>
    <col min="3080" max="3080" width="15.140625" style="9" customWidth="1"/>
    <col min="3081" max="3082" width="13.28515625" style="9" customWidth="1"/>
    <col min="3083" max="3328" width="9.140625" style="9"/>
    <col min="3329" max="3329" width="35.140625" style="9" customWidth="1"/>
    <col min="3330" max="3330" width="5.28515625" style="9" customWidth="1"/>
    <col min="3331" max="3331" width="4.85546875" style="9" customWidth="1"/>
    <col min="3332" max="3332" width="10.28515625" style="9" customWidth="1"/>
    <col min="3333" max="3333" width="5" style="9" customWidth="1"/>
    <col min="3334" max="3334" width="4.140625" style="9" customWidth="1"/>
    <col min="3335" max="3335" width="13.28515625" style="9" customWidth="1"/>
    <col min="3336" max="3336" width="15.140625" style="9" customWidth="1"/>
    <col min="3337" max="3338" width="13.28515625" style="9" customWidth="1"/>
    <col min="3339" max="3584" width="9.140625" style="9"/>
    <col min="3585" max="3585" width="35.140625" style="9" customWidth="1"/>
    <col min="3586" max="3586" width="5.28515625" style="9" customWidth="1"/>
    <col min="3587" max="3587" width="4.85546875" style="9" customWidth="1"/>
    <col min="3588" max="3588" width="10.28515625" style="9" customWidth="1"/>
    <col min="3589" max="3589" width="5" style="9" customWidth="1"/>
    <col min="3590" max="3590" width="4.140625" style="9" customWidth="1"/>
    <col min="3591" max="3591" width="13.28515625" style="9" customWidth="1"/>
    <col min="3592" max="3592" width="15.140625" style="9" customWidth="1"/>
    <col min="3593" max="3594" width="13.28515625" style="9" customWidth="1"/>
    <col min="3595" max="3840" width="9.140625" style="9"/>
    <col min="3841" max="3841" width="35.140625" style="9" customWidth="1"/>
    <col min="3842" max="3842" width="5.28515625" style="9" customWidth="1"/>
    <col min="3843" max="3843" width="4.85546875" style="9" customWidth="1"/>
    <col min="3844" max="3844" width="10.28515625" style="9" customWidth="1"/>
    <col min="3845" max="3845" width="5" style="9" customWidth="1"/>
    <col min="3846" max="3846" width="4.140625" style="9" customWidth="1"/>
    <col min="3847" max="3847" width="13.28515625" style="9" customWidth="1"/>
    <col min="3848" max="3848" width="15.140625" style="9" customWidth="1"/>
    <col min="3849" max="3850" width="13.28515625" style="9" customWidth="1"/>
    <col min="3851" max="4096" width="9.140625" style="9"/>
    <col min="4097" max="4097" width="35.140625" style="9" customWidth="1"/>
    <col min="4098" max="4098" width="5.28515625" style="9" customWidth="1"/>
    <col min="4099" max="4099" width="4.85546875" style="9" customWidth="1"/>
    <col min="4100" max="4100" width="10.28515625" style="9" customWidth="1"/>
    <col min="4101" max="4101" width="5" style="9" customWidth="1"/>
    <col min="4102" max="4102" width="4.140625" style="9" customWidth="1"/>
    <col min="4103" max="4103" width="13.28515625" style="9" customWidth="1"/>
    <col min="4104" max="4104" width="15.140625" style="9" customWidth="1"/>
    <col min="4105" max="4106" width="13.28515625" style="9" customWidth="1"/>
    <col min="4107" max="4352" width="9.140625" style="9"/>
    <col min="4353" max="4353" width="35.140625" style="9" customWidth="1"/>
    <col min="4354" max="4354" width="5.28515625" style="9" customWidth="1"/>
    <col min="4355" max="4355" width="4.85546875" style="9" customWidth="1"/>
    <col min="4356" max="4356" width="10.28515625" style="9" customWidth="1"/>
    <col min="4357" max="4357" width="5" style="9" customWidth="1"/>
    <col min="4358" max="4358" width="4.140625" style="9" customWidth="1"/>
    <col min="4359" max="4359" width="13.28515625" style="9" customWidth="1"/>
    <col min="4360" max="4360" width="15.140625" style="9" customWidth="1"/>
    <col min="4361" max="4362" width="13.28515625" style="9" customWidth="1"/>
    <col min="4363" max="4608" width="9.140625" style="9"/>
    <col min="4609" max="4609" width="35.140625" style="9" customWidth="1"/>
    <col min="4610" max="4610" width="5.28515625" style="9" customWidth="1"/>
    <col min="4611" max="4611" width="4.85546875" style="9" customWidth="1"/>
    <col min="4612" max="4612" width="10.28515625" style="9" customWidth="1"/>
    <col min="4613" max="4613" width="5" style="9" customWidth="1"/>
    <col min="4614" max="4614" width="4.140625" style="9" customWidth="1"/>
    <col min="4615" max="4615" width="13.28515625" style="9" customWidth="1"/>
    <col min="4616" max="4616" width="15.140625" style="9" customWidth="1"/>
    <col min="4617" max="4618" width="13.28515625" style="9" customWidth="1"/>
    <col min="4619" max="4864" width="9.140625" style="9"/>
    <col min="4865" max="4865" width="35.140625" style="9" customWidth="1"/>
    <col min="4866" max="4866" width="5.28515625" style="9" customWidth="1"/>
    <col min="4867" max="4867" width="4.85546875" style="9" customWidth="1"/>
    <col min="4868" max="4868" width="10.28515625" style="9" customWidth="1"/>
    <col min="4869" max="4869" width="5" style="9" customWidth="1"/>
    <col min="4870" max="4870" width="4.140625" style="9" customWidth="1"/>
    <col min="4871" max="4871" width="13.28515625" style="9" customWidth="1"/>
    <col min="4872" max="4872" width="15.140625" style="9" customWidth="1"/>
    <col min="4873" max="4874" width="13.28515625" style="9" customWidth="1"/>
    <col min="4875" max="5120" width="9.140625" style="9"/>
    <col min="5121" max="5121" width="35.140625" style="9" customWidth="1"/>
    <col min="5122" max="5122" width="5.28515625" style="9" customWidth="1"/>
    <col min="5123" max="5123" width="4.85546875" style="9" customWidth="1"/>
    <col min="5124" max="5124" width="10.28515625" style="9" customWidth="1"/>
    <col min="5125" max="5125" width="5" style="9" customWidth="1"/>
    <col min="5126" max="5126" width="4.140625" style="9" customWidth="1"/>
    <col min="5127" max="5127" width="13.28515625" style="9" customWidth="1"/>
    <col min="5128" max="5128" width="15.140625" style="9" customWidth="1"/>
    <col min="5129" max="5130" width="13.28515625" style="9" customWidth="1"/>
    <col min="5131" max="5376" width="9.140625" style="9"/>
    <col min="5377" max="5377" width="35.140625" style="9" customWidth="1"/>
    <col min="5378" max="5378" width="5.28515625" style="9" customWidth="1"/>
    <col min="5379" max="5379" width="4.85546875" style="9" customWidth="1"/>
    <col min="5380" max="5380" width="10.28515625" style="9" customWidth="1"/>
    <col min="5381" max="5381" width="5" style="9" customWidth="1"/>
    <col min="5382" max="5382" width="4.140625" style="9" customWidth="1"/>
    <col min="5383" max="5383" width="13.28515625" style="9" customWidth="1"/>
    <col min="5384" max="5384" width="15.140625" style="9" customWidth="1"/>
    <col min="5385" max="5386" width="13.28515625" style="9" customWidth="1"/>
    <col min="5387" max="5632" width="9.140625" style="9"/>
    <col min="5633" max="5633" width="35.140625" style="9" customWidth="1"/>
    <col min="5634" max="5634" width="5.28515625" style="9" customWidth="1"/>
    <col min="5635" max="5635" width="4.85546875" style="9" customWidth="1"/>
    <col min="5636" max="5636" width="10.28515625" style="9" customWidth="1"/>
    <col min="5637" max="5637" width="5" style="9" customWidth="1"/>
    <col min="5638" max="5638" width="4.140625" style="9" customWidth="1"/>
    <col min="5639" max="5639" width="13.28515625" style="9" customWidth="1"/>
    <col min="5640" max="5640" width="15.140625" style="9" customWidth="1"/>
    <col min="5641" max="5642" width="13.28515625" style="9" customWidth="1"/>
    <col min="5643" max="5888" width="9.140625" style="9"/>
    <col min="5889" max="5889" width="35.140625" style="9" customWidth="1"/>
    <col min="5890" max="5890" width="5.28515625" style="9" customWidth="1"/>
    <col min="5891" max="5891" width="4.85546875" style="9" customWidth="1"/>
    <col min="5892" max="5892" width="10.28515625" style="9" customWidth="1"/>
    <col min="5893" max="5893" width="5" style="9" customWidth="1"/>
    <col min="5894" max="5894" width="4.140625" style="9" customWidth="1"/>
    <col min="5895" max="5895" width="13.28515625" style="9" customWidth="1"/>
    <col min="5896" max="5896" width="15.140625" style="9" customWidth="1"/>
    <col min="5897" max="5898" width="13.28515625" style="9" customWidth="1"/>
    <col min="5899" max="6144" width="9.140625" style="9"/>
    <col min="6145" max="6145" width="35.140625" style="9" customWidth="1"/>
    <col min="6146" max="6146" width="5.28515625" style="9" customWidth="1"/>
    <col min="6147" max="6147" width="4.85546875" style="9" customWidth="1"/>
    <col min="6148" max="6148" width="10.28515625" style="9" customWidth="1"/>
    <col min="6149" max="6149" width="5" style="9" customWidth="1"/>
    <col min="6150" max="6150" width="4.140625" style="9" customWidth="1"/>
    <col min="6151" max="6151" width="13.28515625" style="9" customWidth="1"/>
    <col min="6152" max="6152" width="15.140625" style="9" customWidth="1"/>
    <col min="6153" max="6154" width="13.28515625" style="9" customWidth="1"/>
    <col min="6155" max="6400" width="9.140625" style="9"/>
    <col min="6401" max="6401" width="35.140625" style="9" customWidth="1"/>
    <col min="6402" max="6402" width="5.28515625" style="9" customWidth="1"/>
    <col min="6403" max="6403" width="4.85546875" style="9" customWidth="1"/>
    <col min="6404" max="6404" width="10.28515625" style="9" customWidth="1"/>
    <col min="6405" max="6405" width="5" style="9" customWidth="1"/>
    <col min="6406" max="6406" width="4.140625" style="9" customWidth="1"/>
    <col min="6407" max="6407" width="13.28515625" style="9" customWidth="1"/>
    <col min="6408" max="6408" width="15.140625" style="9" customWidth="1"/>
    <col min="6409" max="6410" width="13.28515625" style="9" customWidth="1"/>
    <col min="6411" max="6656" width="9.140625" style="9"/>
    <col min="6657" max="6657" width="35.140625" style="9" customWidth="1"/>
    <col min="6658" max="6658" width="5.28515625" style="9" customWidth="1"/>
    <col min="6659" max="6659" width="4.85546875" style="9" customWidth="1"/>
    <col min="6660" max="6660" width="10.28515625" style="9" customWidth="1"/>
    <col min="6661" max="6661" width="5" style="9" customWidth="1"/>
    <col min="6662" max="6662" width="4.140625" style="9" customWidth="1"/>
    <col min="6663" max="6663" width="13.28515625" style="9" customWidth="1"/>
    <col min="6664" max="6664" width="15.140625" style="9" customWidth="1"/>
    <col min="6665" max="6666" width="13.28515625" style="9" customWidth="1"/>
    <col min="6667" max="6912" width="9.140625" style="9"/>
    <col min="6913" max="6913" width="35.140625" style="9" customWidth="1"/>
    <col min="6914" max="6914" width="5.28515625" style="9" customWidth="1"/>
    <col min="6915" max="6915" width="4.85546875" style="9" customWidth="1"/>
    <col min="6916" max="6916" width="10.28515625" style="9" customWidth="1"/>
    <col min="6917" max="6917" width="5" style="9" customWidth="1"/>
    <col min="6918" max="6918" width="4.140625" style="9" customWidth="1"/>
    <col min="6919" max="6919" width="13.28515625" style="9" customWidth="1"/>
    <col min="6920" max="6920" width="15.140625" style="9" customWidth="1"/>
    <col min="6921" max="6922" width="13.28515625" style="9" customWidth="1"/>
    <col min="6923" max="7168" width="9.140625" style="9"/>
    <col min="7169" max="7169" width="35.140625" style="9" customWidth="1"/>
    <col min="7170" max="7170" width="5.28515625" style="9" customWidth="1"/>
    <col min="7171" max="7171" width="4.85546875" style="9" customWidth="1"/>
    <col min="7172" max="7172" width="10.28515625" style="9" customWidth="1"/>
    <col min="7173" max="7173" width="5" style="9" customWidth="1"/>
    <col min="7174" max="7174" width="4.140625" style="9" customWidth="1"/>
    <col min="7175" max="7175" width="13.28515625" style="9" customWidth="1"/>
    <col min="7176" max="7176" width="15.140625" style="9" customWidth="1"/>
    <col min="7177" max="7178" width="13.28515625" style="9" customWidth="1"/>
    <col min="7179" max="7424" width="9.140625" style="9"/>
    <col min="7425" max="7425" width="35.140625" style="9" customWidth="1"/>
    <col min="7426" max="7426" width="5.28515625" style="9" customWidth="1"/>
    <col min="7427" max="7427" width="4.85546875" style="9" customWidth="1"/>
    <col min="7428" max="7428" width="10.28515625" style="9" customWidth="1"/>
    <col min="7429" max="7429" width="5" style="9" customWidth="1"/>
    <col min="7430" max="7430" width="4.140625" style="9" customWidth="1"/>
    <col min="7431" max="7431" width="13.28515625" style="9" customWidth="1"/>
    <col min="7432" max="7432" width="15.140625" style="9" customWidth="1"/>
    <col min="7433" max="7434" width="13.28515625" style="9" customWidth="1"/>
    <col min="7435" max="7680" width="9.140625" style="9"/>
    <col min="7681" max="7681" width="35.140625" style="9" customWidth="1"/>
    <col min="7682" max="7682" width="5.28515625" style="9" customWidth="1"/>
    <col min="7683" max="7683" width="4.85546875" style="9" customWidth="1"/>
    <col min="7684" max="7684" width="10.28515625" style="9" customWidth="1"/>
    <col min="7685" max="7685" width="5" style="9" customWidth="1"/>
    <col min="7686" max="7686" width="4.140625" style="9" customWidth="1"/>
    <col min="7687" max="7687" width="13.28515625" style="9" customWidth="1"/>
    <col min="7688" max="7688" width="15.140625" style="9" customWidth="1"/>
    <col min="7689" max="7690" width="13.28515625" style="9" customWidth="1"/>
    <col min="7691" max="7936" width="9.140625" style="9"/>
    <col min="7937" max="7937" width="35.140625" style="9" customWidth="1"/>
    <col min="7938" max="7938" width="5.28515625" style="9" customWidth="1"/>
    <col min="7939" max="7939" width="4.85546875" style="9" customWidth="1"/>
    <col min="7940" max="7940" width="10.28515625" style="9" customWidth="1"/>
    <col min="7941" max="7941" width="5" style="9" customWidth="1"/>
    <col min="7942" max="7942" width="4.140625" style="9" customWidth="1"/>
    <col min="7943" max="7943" width="13.28515625" style="9" customWidth="1"/>
    <col min="7944" max="7944" width="15.140625" style="9" customWidth="1"/>
    <col min="7945" max="7946" width="13.28515625" style="9" customWidth="1"/>
    <col min="7947" max="8192" width="9.140625" style="9"/>
    <col min="8193" max="8193" width="35.140625" style="9" customWidth="1"/>
    <col min="8194" max="8194" width="5.28515625" style="9" customWidth="1"/>
    <col min="8195" max="8195" width="4.85546875" style="9" customWidth="1"/>
    <col min="8196" max="8196" width="10.28515625" style="9" customWidth="1"/>
    <col min="8197" max="8197" width="5" style="9" customWidth="1"/>
    <col min="8198" max="8198" width="4.140625" style="9" customWidth="1"/>
    <col min="8199" max="8199" width="13.28515625" style="9" customWidth="1"/>
    <col min="8200" max="8200" width="15.140625" style="9" customWidth="1"/>
    <col min="8201" max="8202" width="13.28515625" style="9" customWidth="1"/>
    <col min="8203" max="8448" width="9.140625" style="9"/>
    <col min="8449" max="8449" width="35.140625" style="9" customWidth="1"/>
    <col min="8450" max="8450" width="5.28515625" style="9" customWidth="1"/>
    <col min="8451" max="8451" width="4.85546875" style="9" customWidth="1"/>
    <col min="8452" max="8452" width="10.28515625" style="9" customWidth="1"/>
    <col min="8453" max="8453" width="5" style="9" customWidth="1"/>
    <col min="8454" max="8454" width="4.140625" style="9" customWidth="1"/>
    <col min="8455" max="8455" width="13.28515625" style="9" customWidth="1"/>
    <col min="8456" max="8456" width="15.140625" style="9" customWidth="1"/>
    <col min="8457" max="8458" width="13.28515625" style="9" customWidth="1"/>
    <col min="8459" max="8704" width="9.140625" style="9"/>
    <col min="8705" max="8705" width="35.140625" style="9" customWidth="1"/>
    <col min="8706" max="8706" width="5.28515625" style="9" customWidth="1"/>
    <col min="8707" max="8707" width="4.85546875" style="9" customWidth="1"/>
    <col min="8708" max="8708" width="10.28515625" style="9" customWidth="1"/>
    <col min="8709" max="8709" width="5" style="9" customWidth="1"/>
    <col min="8710" max="8710" width="4.140625" style="9" customWidth="1"/>
    <col min="8711" max="8711" width="13.28515625" style="9" customWidth="1"/>
    <col min="8712" max="8712" width="15.140625" style="9" customWidth="1"/>
    <col min="8713" max="8714" width="13.28515625" style="9" customWidth="1"/>
    <col min="8715" max="8960" width="9.140625" style="9"/>
    <col min="8961" max="8961" width="35.140625" style="9" customWidth="1"/>
    <col min="8962" max="8962" width="5.28515625" style="9" customWidth="1"/>
    <col min="8963" max="8963" width="4.85546875" style="9" customWidth="1"/>
    <col min="8964" max="8964" width="10.28515625" style="9" customWidth="1"/>
    <col min="8965" max="8965" width="5" style="9" customWidth="1"/>
    <col min="8966" max="8966" width="4.140625" style="9" customWidth="1"/>
    <col min="8967" max="8967" width="13.28515625" style="9" customWidth="1"/>
    <col min="8968" max="8968" width="15.140625" style="9" customWidth="1"/>
    <col min="8969" max="8970" width="13.28515625" style="9" customWidth="1"/>
    <col min="8971" max="9216" width="9.140625" style="9"/>
    <col min="9217" max="9217" width="35.140625" style="9" customWidth="1"/>
    <col min="9218" max="9218" width="5.28515625" style="9" customWidth="1"/>
    <col min="9219" max="9219" width="4.85546875" style="9" customWidth="1"/>
    <col min="9220" max="9220" width="10.28515625" style="9" customWidth="1"/>
    <col min="9221" max="9221" width="5" style="9" customWidth="1"/>
    <col min="9222" max="9222" width="4.140625" style="9" customWidth="1"/>
    <col min="9223" max="9223" width="13.28515625" style="9" customWidth="1"/>
    <col min="9224" max="9224" width="15.140625" style="9" customWidth="1"/>
    <col min="9225" max="9226" width="13.28515625" style="9" customWidth="1"/>
    <col min="9227" max="9472" width="9.140625" style="9"/>
    <col min="9473" max="9473" width="35.140625" style="9" customWidth="1"/>
    <col min="9474" max="9474" width="5.28515625" style="9" customWidth="1"/>
    <col min="9475" max="9475" width="4.85546875" style="9" customWidth="1"/>
    <col min="9476" max="9476" width="10.28515625" style="9" customWidth="1"/>
    <col min="9477" max="9477" width="5" style="9" customWidth="1"/>
    <col min="9478" max="9478" width="4.140625" style="9" customWidth="1"/>
    <col min="9479" max="9479" width="13.28515625" style="9" customWidth="1"/>
    <col min="9480" max="9480" width="15.140625" style="9" customWidth="1"/>
    <col min="9481" max="9482" width="13.28515625" style="9" customWidth="1"/>
    <col min="9483" max="9728" width="9.140625" style="9"/>
    <col min="9729" max="9729" width="35.140625" style="9" customWidth="1"/>
    <col min="9730" max="9730" width="5.28515625" style="9" customWidth="1"/>
    <col min="9731" max="9731" width="4.85546875" style="9" customWidth="1"/>
    <col min="9732" max="9732" width="10.28515625" style="9" customWidth="1"/>
    <col min="9733" max="9733" width="5" style="9" customWidth="1"/>
    <col min="9734" max="9734" width="4.140625" style="9" customWidth="1"/>
    <col min="9735" max="9735" width="13.28515625" style="9" customWidth="1"/>
    <col min="9736" max="9736" width="15.140625" style="9" customWidth="1"/>
    <col min="9737" max="9738" width="13.28515625" style="9" customWidth="1"/>
    <col min="9739" max="9984" width="9.140625" style="9"/>
    <col min="9985" max="9985" width="35.140625" style="9" customWidth="1"/>
    <col min="9986" max="9986" width="5.28515625" style="9" customWidth="1"/>
    <col min="9987" max="9987" width="4.85546875" style="9" customWidth="1"/>
    <col min="9988" max="9988" width="10.28515625" style="9" customWidth="1"/>
    <col min="9989" max="9989" width="5" style="9" customWidth="1"/>
    <col min="9990" max="9990" width="4.140625" style="9" customWidth="1"/>
    <col min="9991" max="9991" width="13.28515625" style="9" customWidth="1"/>
    <col min="9992" max="9992" width="15.140625" style="9" customWidth="1"/>
    <col min="9993" max="9994" width="13.28515625" style="9" customWidth="1"/>
    <col min="9995" max="10240" width="9.140625" style="9"/>
    <col min="10241" max="10241" width="35.140625" style="9" customWidth="1"/>
    <col min="10242" max="10242" width="5.28515625" style="9" customWidth="1"/>
    <col min="10243" max="10243" width="4.85546875" style="9" customWidth="1"/>
    <col min="10244" max="10244" width="10.28515625" style="9" customWidth="1"/>
    <col min="10245" max="10245" width="5" style="9" customWidth="1"/>
    <col min="10246" max="10246" width="4.140625" style="9" customWidth="1"/>
    <col min="10247" max="10247" width="13.28515625" style="9" customWidth="1"/>
    <col min="10248" max="10248" width="15.140625" style="9" customWidth="1"/>
    <col min="10249" max="10250" width="13.28515625" style="9" customWidth="1"/>
    <col min="10251" max="10496" width="9.140625" style="9"/>
    <col min="10497" max="10497" width="35.140625" style="9" customWidth="1"/>
    <col min="10498" max="10498" width="5.28515625" style="9" customWidth="1"/>
    <col min="10499" max="10499" width="4.85546875" style="9" customWidth="1"/>
    <col min="10500" max="10500" width="10.28515625" style="9" customWidth="1"/>
    <col min="10501" max="10501" width="5" style="9" customWidth="1"/>
    <col min="10502" max="10502" width="4.140625" style="9" customWidth="1"/>
    <col min="10503" max="10503" width="13.28515625" style="9" customWidth="1"/>
    <col min="10504" max="10504" width="15.140625" style="9" customWidth="1"/>
    <col min="10505" max="10506" width="13.28515625" style="9" customWidth="1"/>
    <col min="10507" max="10752" width="9.140625" style="9"/>
    <col min="10753" max="10753" width="35.140625" style="9" customWidth="1"/>
    <col min="10754" max="10754" width="5.28515625" style="9" customWidth="1"/>
    <col min="10755" max="10755" width="4.85546875" style="9" customWidth="1"/>
    <col min="10756" max="10756" width="10.28515625" style="9" customWidth="1"/>
    <col min="10757" max="10757" width="5" style="9" customWidth="1"/>
    <col min="10758" max="10758" width="4.140625" style="9" customWidth="1"/>
    <col min="10759" max="10759" width="13.28515625" style="9" customWidth="1"/>
    <col min="10760" max="10760" width="15.140625" style="9" customWidth="1"/>
    <col min="10761" max="10762" width="13.28515625" style="9" customWidth="1"/>
    <col min="10763" max="11008" width="9.140625" style="9"/>
    <col min="11009" max="11009" width="35.140625" style="9" customWidth="1"/>
    <col min="11010" max="11010" width="5.28515625" style="9" customWidth="1"/>
    <col min="11011" max="11011" width="4.85546875" style="9" customWidth="1"/>
    <col min="11012" max="11012" width="10.28515625" style="9" customWidth="1"/>
    <col min="11013" max="11013" width="5" style="9" customWidth="1"/>
    <col min="11014" max="11014" width="4.140625" style="9" customWidth="1"/>
    <col min="11015" max="11015" width="13.28515625" style="9" customWidth="1"/>
    <col min="11016" max="11016" width="15.140625" style="9" customWidth="1"/>
    <col min="11017" max="11018" width="13.28515625" style="9" customWidth="1"/>
    <col min="11019" max="11264" width="9.140625" style="9"/>
    <col min="11265" max="11265" width="35.140625" style="9" customWidth="1"/>
    <col min="11266" max="11266" width="5.28515625" style="9" customWidth="1"/>
    <col min="11267" max="11267" width="4.85546875" style="9" customWidth="1"/>
    <col min="11268" max="11268" width="10.28515625" style="9" customWidth="1"/>
    <col min="11269" max="11269" width="5" style="9" customWidth="1"/>
    <col min="11270" max="11270" width="4.140625" style="9" customWidth="1"/>
    <col min="11271" max="11271" width="13.28515625" style="9" customWidth="1"/>
    <col min="11272" max="11272" width="15.140625" style="9" customWidth="1"/>
    <col min="11273" max="11274" width="13.28515625" style="9" customWidth="1"/>
    <col min="11275" max="11520" width="9.140625" style="9"/>
    <col min="11521" max="11521" width="35.140625" style="9" customWidth="1"/>
    <col min="11522" max="11522" width="5.28515625" style="9" customWidth="1"/>
    <col min="11523" max="11523" width="4.85546875" style="9" customWidth="1"/>
    <col min="11524" max="11524" width="10.28515625" style="9" customWidth="1"/>
    <col min="11525" max="11525" width="5" style="9" customWidth="1"/>
    <col min="11526" max="11526" width="4.140625" style="9" customWidth="1"/>
    <col min="11527" max="11527" width="13.28515625" style="9" customWidth="1"/>
    <col min="11528" max="11528" width="15.140625" style="9" customWidth="1"/>
    <col min="11529" max="11530" width="13.28515625" style="9" customWidth="1"/>
    <col min="11531" max="11776" width="9.140625" style="9"/>
    <col min="11777" max="11777" width="35.140625" style="9" customWidth="1"/>
    <col min="11778" max="11778" width="5.28515625" style="9" customWidth="1"/>
    <col min="11779" max="11779" width="4.85546875" style="9" customWidth="1"/>
    <col min="11780" max="11780" width="10.28515625" style="9" customWidth="1"/>
    <col min="11781" max="11781" width="5" style="9" customWidth="1"/>
    <col min="11782" max="11782" width="4.140625" style="9" customWidth="1"/>
    <col min="11783" max="11783" width="13.28515625" style="9" customWidth="1"/>
    <col min="11784" max="11784" width="15.140625" style="9" customWidth="1"/>
    <col min="11785" max="11786" width="13.28515625" style="9" customWidth="1"/>
    <col min="11787" max="12032" width="9.140625" style="9"/>
    <col min="12033" max="12033" width="35.140625" style="9" customWidth="1"/>
    <col min="12034" max="12034" width="5.28515625" style="9" customWidth="1"/>
    <col min="12035" max="12035" width="4.85546875" style="9" customWidth="1"/>
    <col min="12036" max="12036" width="10.28515625" style="9" customWidth="1"/>
    <col min="12037" max="12037" width="5" style="9" customWidth="1"/>
    <col min="12038" max="12038" width="4.140625" style="9" customWidth="1"/>
    <col min="12039" max="12039" width="13.28515625" style="9" customWidth="1"/>
    <col min="12040" max="12040" width="15.140625" style="9" customWidth="1"/>
    <col min="12041" max="12042" width="13.28515625" style="9" customWidth="1"/>
    <col min="12043" max="12288" width="9.140625" style="9"/>
    <col min="12289" max="12289" width="35.140625" style="9" customWidth="1"/>
    <col min="12290" max="12290" width="5.28515625" style="9" customWidth="1"/>
    <col min="12291" max="12291" width="4.85546875" style="9" customWidth="1"/>
    <col min="12292" max="12292" width="10.28515625" style="9" customWidth="1"/>
    <col min="12293" max="12293" width="5" style="9" customWidth="1"/>
    <col min="12294" max="12294" width="4.140625" style="9" customWidth="1"/>
    <col min="12295" max="12295" width="13.28515625" style="9" customWidth="1"/>
    <col min="12296" max="12296" width="15.140625" style="9" customWidth="1"/>
    <col min="12297" max="12298" width="13.28515625" style="9" customWidth="1"/>
    <col min="12299" max="12544" width="9.140625" style="9"/>
    <col min="12545" max="12545" width="35.140625" style="9" customWidth="1"/>
    <col min="12546" max="12546" width="5.28515625" style="9" customWidth="1"/>
    <col min="12547" max="12547" width="4.85546875" style="9" customWidth="1"/>
    <col min="12548" max="12548" width="10.28515625" style="9" customWidth="1"/>
    <col min="12549" max="12549" width="5" style="9" customWidth="1"/>
    <col min="12550" max="12550" width="4.140625" style="9" customWidth="1"/>
    <col min="12551" max="12551" width="13.28515625" style="9" customWidth="1"/>
    <col min="12552" max="12552" width="15.140625" style="9" customWidth="1"/>
    <col min="12553" max="12554" width="13.28515625" style="9" customWidth="1"/>
    <col min="12555" max="12800" width="9.140625" style="9"/>
    <col min="12801" max="12801" width="35.140625" style="9" customWidth="1"/>
    <col min="12802" max="12802" width="5.28515625" style="9" customWidth="1"/>
    <col min="12803" max="12803" width="4.85546875" style="9" customWidth="1"/>
    <col min="12804" max="12804" width="10.28515625" style="9" customWidth="1"/>
    <col min="12805" max="12805" width="5" style="9" customWidth="1"/>
    <col min="12806" max="12806" width="4.140625" style="9" customWidth="1"/>
    <col min="12807" max="12807" width="13.28515625" style="9" customWidth="1"/>
    <col min="12808" max="12808" width="15.140625" style="9" customWidth="1"/>
    <col min="12809" max="12810" width="13.28515625" style="9" customWidth="1"/>
    <col min="12811" max="13056" width="9.140625" style="9"/>
    <col min="13057" max="13057" width="35.140625" style="9" customWidth="1"/>
    <col min="13058" max="13058" width="5.28515625" style="9" customWidth="1"/>
    <col min="13059" max="13059" width="4.85546875" style="9" customWidth="1"/>
    <col min="13060" max="13060" width="10.28515625" style="9" customWidth="1"/>
    <col min="13061" max="13061" width="5" style="9" customWidth="1"/>
    <col min="13062" max="13062" width="4.140625" style="9" customWidth="1"/>
    <col min="13063" max="13063" width="13.28515625" style="9" customWidth="1"/>
    <col min="13064" max="13064" width="15.140625" style="9" customWidth="1"/>
    <col min="13065" max="13066" width="13.28515625" style="9" customWidth="1"/>
    <col min="13067" max="13312" width="9.140625" style="9"/>
    <col min="13313" max="13313" width="35.140625" style="9" customWidth="1"/>
    <col min="13314" max="13314" width="5.28515625" style="9" customWidth="1"/>
    <col min="13315" max="13315" width="4.85546875" style="9" customWidth="1"/>
    <col min="13316" max="13316" width="10.28515625" style="9" customWidth="1"/>
    <col min="13317" max="13317" width="5" style="9" customWidth="1"/>
    <col min="13318" max="13318" width="4.140625" style="9" customWidth="1"/>
    <col min="13319" max="13319" width="13.28515625" style="9" customWidth="1"/>
    <col min="13320" max="13320" width="15.140625" style="9" customWidth="1"/>
    <col min="13321" max="13322" width="13.28515625" style="9" customWidth="1"/>
    <col min="13323" max="13568" width="9.140625" style="9"/>
    <col min="13569" max="13569" width="35.140625" style="9" customWidth="1"/>
    <col min="13570" max="13570" width="5.28515625" style="9" customWidth="1"/>
    <col min="13571" max="13571" width="4.85546875" style="9" customWidth="1"/>
    <col min="13572" max="13572" width="10.28515625" style="9" customWidth="1"/>
    <col min="13573" max="13573" width="5" style="9" customWidth="1"/>
    <col min="13574" max="13574" width="4.140625" style="9" customWidth="1"/>
    <col min="13575" max="13575" width="13.28515625" style="9" customWidth="1"/>
    <col min="13576" max="13576" width="15.140625" style="9" customWidth="1"/>
    <col min="13577" max="13578" width="13.28515625" style="9" customWidth="1"/>
    <col min="13579" max="13824" width="9.140625" style="9"/>
    <col min="13825" max="13825" width="35.140625" style="9" customWidth="1"/>
    <col min="13826" max="13826" width="5.28515625" style="9" customWidth="1"/>
    <col min="13827" max="13827" width="4.85546875" style="9" customWidth="1"/>
    <col min="13828" max="13828" width="10.28515625" style="9" customWidth="1"/>
    <col min="13829" max="13829" width="5" style="9" customWidth="1"/>
    <col min="13830" max="13830" width="4.140625" style="9" customWidth="1"/>
    <col min="13831" max="13831" width="13.28515625" style="9" customWidth="1"/>
    <col min="13832" max="13832" width="15.140625" style="9" customWidth="1"/>
    <col min="13833" max="13834" width="13.28515625" style="9" customWidth="1"/>
    <col min="13835" max="14080" width="9.140625" style="9"/>
    <col min="14081" max="14081" width="35.140625" style="9" customWidth="1"/>
    <col min="14082" max="14082" width="5.28515625" style="9" customWidth="1"/>
    <col min="14083" max="14083" width="4.85546875" style="9" customWidth="1"/>
    <col min="14084" max="14084" width="10.28515625" style="9" customWidth="1"/>
    <col min="14085" max="14085" width="5" style="9" customWidth="1"/>
    <col min="14086" max="14086" width="4.140625" style="9" customWidth="1"/>
    <col min="14087" max="14087" width="13.28515625" style="9" customWidth="1"/>
    <col min="14088" max="14088" width="15.140625" style="9" customWidth="1"/>
    <col min="14089" max="14090" width="13.28515625" style="9" customWidth="1"/>
    <col min="14091" max="14336" width="9.140625" style="9"/>
    <col min="14337" max="14337" width="35.140625" style="9" customWidth="1"/>
    <col min="14338" max="14338" width="5.28515625" style="9" customWidth="1"/>
    <col min="14339" max="14339" width="4.85546875" style="9" customWidth="1"/>
    <col min="14340" max="14340" width="10.28515625" style="9" customWidth="1"/>
    <col min="14341" max="14341" width="5" style="9" customWidth="1"/>
    <col min="14342" max="14342" width="4.140625" style="9" customWidth="1"/>
    <col min="14343" max="14343" width="13.28515625" style="9" customWidth="1"/>
    <col min="14344" max="14344" width="15.140625" style="9" customWidth="1"/>
    <col min="14345" max="14346" width="13.28515625" style="9" customWidth="1"/>
    <col min="14347" max="14592" width="9.140625" style="9"/>
    <col min="14593" max="14593" width="35.140625" style="9" customWidth="1"/>
    <col min="14594" max="14594" width="5.28515625" style="9" customWidth="1"/>
    <col min="14595" max="14595" width="4.85546875" style="9" customWidth="1"/>
    <col min="14596" max="14596" width="10.28515625" style="9" customWidth="1"/>
    <col min="14597" max="14597" width="5" style="9" customWidth="1"/>
    <col min="14598" max="14598" width="4.140625" style="9" customWidth="1"/>
    <col min="14599" max="14599" width="13.28515625" style="9" customWidth="1"/>
    <col min="14600" max="14600" width="15.140625" style="9" customWidth="1"/>
    <col min="14601" max="14602" width="13.28515625" style="9" customWidth="1"/>
    <col min="14603" max="14848" width="9.140625" style="9"/>
    <col min="14849" max="14849" width="35.140625" style="9" customWidth="1"/>
    <col min="14850" max="14850" width="5.28515625" style="9" customWidth="1"/>
    <col min="14851" max="14851" width="4.85546875" style="9" customWidth="1"/>
    <col min="14852" max="14852" width="10.28515625" style="9" customWidth="1"/>
    <col min="14853" max="14853" width="5" style="9" customWidth="1"/>
    <col min="14854" max="14854" width="4.140625" style="9" customWidth="1"/>
    <col min="14855" max="14855" width="13.28515625" style="9" customWidth="1"/>
    <col min="14856" max="14856" width="15.140625" style="9" customWidth="1"/>
    <col min="14857" max="14858" width="13.28515625" style="9" customWidth="1"/>
    <col min="14859" max="15104" width="9.140625" style="9"/>
    <col min="15105" max="15105" width="35.140625" style="9" customWidth="1"/>
    <col min="15106" max="15106" width="5.28515625" style="9" customWidth="1"/>
    <col min="15107" max="15107" width="4.85546875" style="9" customWidth="1"/>
    <col min="15108" max="15108" width="10.28515625" style="9" customWidth="1"/>
    <col min="15109" max="15109" width="5" style="9" customWidth="1"/>
    <col min="15110" max="15110" width="4.140625" style="9" customWidth="1"/>
    <col min="15111" max="15111" width="13.28515625" style="9" customWidth="1"/>
    <col min="15112" max="15112" width="15.140625" style="9" customWidth="1"/>
    <col min="15113" max="15114" width="13.28515625" style="9" customWidth="1"/>
    <col min="15115" max="15360" width="9.140625" style="9"/>
    <col min="15361" max="15361" width="35.140625" style="9" customWidth="1"/>
    <col min="15362" max="15362" width="5.28515625" style="9" customWidth="1"/>
    <col min="15363" max="15363" width="4.85546875" style="9" customWidth="1"/>
    <col min="15364" max="15364" width="10.28515625" style="9" customWidth="1"/>
    <col min="15365" max="15365" width="5" style="9" customWidth="1"/>
    <col min="15366" max="15366" width="4.140625" style="9" customWidth="1"/>
    <col min="15367" max="15367" width="13.28515625" style="9" customWidth="1"/>
    <col min="15368" max="15368" width="15.140625" style="9" customWidth="1"/>
    <col min="15369" max="15370" width="13.28515625" style="9" customWidth="1"/>
    <col min="15371" max="15616" width="9.140625" style="9"/>
    <col min="15617" max="15617" width="35.140625" style="9" customWidth="1"/>
    <col min="15618" max="15618" width="5.28515625" style="9" customWidth="1"/>
    <col min="15619" max="15619" width="4.85546875" style="9" customWidth="1"/>
    <col min="15620" max="15620" width="10.28515625" style="9" customWidth="1"/>
    <col min="15621" max="15621" width="5" style="9" customWidth="1"/>
    <col min="15622" max="15622" width="4.140625" style="9" customWidth="1"/>
    <col min="15623" max="15623" width="13.28515625" style="9" customWidth="1"/>
    <col min="15624" max="15624" width="15.140625" style="9" customWidth="1"/>
    <col min="15625" max="15626" width="13.28515625" style="9" customWidth="1"/>
    <col min="15627" max="15872" width="9.140625" style="9"/>
    <col min="15873" max="15873" width="35.140625" style="9" customWidth="1"/>
    <col min="15874" max="15874" width="5.28515625" style="9" customWidth="1"/>
    <col min="15875" max="15875" width="4.85546875" style="9" customWidth="1"/>
    <col min="15876" max="15876" width="10.28515625" style="9" customWidth="1"/>
    <col min="15877" max="15877" width="5" style="9" customWidth="1"/>
    <col min="15878" max="15878" width="4.140625" style="9" customWidth="1"/>
    <col min="15879" max="15879" width="13.28515625" style="9" customWidth="1"/>
    <col min="15880" max="15880" width="15.140625" style="9" customWidth="1"/>
    <col min="15881" max="15882" width="13.28515625" style="9" customWidth="1"/>
    <col min="15883" max="16128" width="9.140625" style="9"/>
    <col min="16129" max="16129" width="35.140625" style="9" customWidth="1"/>
    <col min="16130" max="16130" width="5.28515625" style="9" customWidth="1"/>
    <col min="16131" max="16131" width="4.85546875" style="9" customWidth="1"/>
    <col min="16132" max="16132" width="10.28515625" style="9" customWidth="1"/>
    <col min="16133" max="16133" width="5" style="9" customWidth="1"/>
    <col min="16134" max="16134" width="4.140625" style="9" customWidth="1"/>
    <col min="16135" max="16135" width="13.28515625" style="9" customWidth="1"/>
    <col min="16136" max="16136" width="15.140625" style="9" customWidth="1"/>
    <col min="16137" max="16138" width="13.28515625" style="9" customWidth="1"/>
    <col min="16139" max="16384" width="9.140625" style="9"/>
  </cols>
  <sheetData>
    <row r="2" spans="1:23">
      <c r="A2" s="154" t="s">
        <v>218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</row>
    <row r="3" spans="1:23">
      <c r="A3" s="155"/>
      <c r="B3" s="155"/>
      <c r="C3" s="155"/>
      <c r="D3" s="155"/>
      <c r="E3" s="155"/>
      <c r="F3" s="15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>
      <c r="A4" s="152" t="s">
        <v>154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>
      <c r="A5" s="152" t="s">
        <v>155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7" spans="1:23" ht="15" customHeight="1">
      <c r="A7" s="156" t="s">
        <v>229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23" ht="58.5" customHeight="1">
      <c r="A8" s="156"/>
      <c r="B8" s="156"/>
      <c r="C8" s="156"/>
      <c r="D8" s="156"/>
      <c r="E8" s="156"/>
      <c r="F8" s="156"/>
      <c r="G8" s="156"/>
      <c r="H8" s="156"/>
      <c r="I8" s="156"/>
      <c r="J8" s="156"/>
    </row>
    <row r="10" spans="1:23" ht="21">
      <c r="A10" s="10" t="s">
        <v>145</v>
      </c>
      <c r="B10" s="10" t="s">
        <v>146</v>
      </c>
      <c r="C10" s="10" t="s">
        <v>147</v>
      </c>
      <c r="D10" s="10" t="s">
        <v>148</v>
      </c>
      <c r="E10" s="10" t="s">
        <v>149</v>
      </c>
      <c r="F10" s="10" t="s">
        <v>150</v>
      </c>
      <c r="G10" s="10" t="s">
        <v>151</v>
      </c>
      <c r="H10" s="10" t="s">
        <v>137</v>
      </c>
      <c r="I10" s="10" t="s">
        <v>156</v>
      </c>
      <c r="J10" s="10" t="s">
        <v>230</v>
      </c>
    </row>
    <row r="11" spans="1:23" ht="22.5">
      <c r="A11" s="11" t="s">
        <v>152</v>
      </c>
      <c r="B11" s="12" t="s">
        <v>138</v>
      </c>
      <c r="C11" s="12" t="s">
        <v>142</v>
      </c>
      <c r="D11" s="12" t="s">
        <v>153</v>
      </c>
      <c r="E11" s="12" t="s">
        <v>140</v>
      </c>
      <c r="F11" s="12" t="s">
        <v>141</v>
      </c>
      <c r="G11" s="13">
        <f>H11</f>
        <v>46637</v>
      </c>
      <c r="H11" s="13">
        <f>'[2]Разбивка на 2024'!L4</f>
        <v>46637</v>
      </c>
      <c r="I11" s="13">
        <f>G11</f>
        <v>46637</v>
      </c>
      <c r="J11" s="13">
        <f>I11</f>
        <v>46637</v>
      </c>
    </row>
    <row r="12" spans="1:23" ht="22.5">
      <c r="A12" s="11" t="s">
        <v>152</v>
      </c>
      <c r="B12" s="12" t="s">
        <v>138</v>
      </c>
      <c r="C12" s="12" t="s">
        <v>142</v>
      </c>
      <c r="D12" s="12" t="s">
        <v>153</v>
      </c>
      <c r="E12" s="12" t="s">
        <v>143</v>
      </c>
      <c r="F12" s="12" t="s">
        <v>141</v>
      </c>
      <c r="G12" s="13">
        <f t="shared" ref="G12" si="0">H12</f>
        <v>22972</v>
      </c>
      <c r="H12" s="13">
        <f>'[2]Разбивка на 2024'!K4</f>
        <v>22972</v>
      </c>
      <c r="I12" s="13">
        <f>H12</f>
        <v>22972</v>
      </c>
      <c r="J12" s="13">
        <f>I12</f>
        <v>22972</v>
      </c>
    </row>
    <row r="13" spans="1:23" ht="31.5">
      <c r="A13" s="14" t="s">
        <v>152</v>
      </c>
      <c r="B13" s="15"/>
      <c r="C13" s="15"/>
      <c r="D13" s="15"/>
      <c r="E13" s="15"/>
      <c r="F13" s="15"/>
      <c r="G13" s="16">
        <f>SUM(G11:G12)</f>
        <v>69609</v>
      </c>
      <c r="H13" s="16">
        <f>SUM(H11:H12)</f>
        <v>69609</v>
      </c>
      <c r="I13" s="16">
        <f>SUM(I11:I12)</f>
        <v>69609</v>
      </c>
      <c r="J13" s="16">
        <f>SUM(J11:J12)</f>
        <v>69609</v>
      </c>
    </row>
    <row r="15" spans="1:23" s="246" customFormat="1" ht="33" customHeight="1">
      <c r="A15" s="245" t="s">
        <v>231</v>
      </c>
      <c r="B15" s="245"/>
      <c r="C15" s="245"/>
      <c r="D15" s="245"/>
      <c r="H15" s="247" t="s">
        <v>225</v>
      </c>
    </row>
    <row r="16" spans="1:23" s="246" customFormat="1" ht="3.75" customHeight="1">
      <c r="A16" s="245"/>
      <c r="B16" s="245"/>
      <c r="C16" s="245"/>
      <c r="D16" s="245"/>
    </row>
    <row r="17" spans="1:20">
      <c r="H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</row>
    <row r="18" spans="1:20">
      <c r="A18" s="249" t="s">
        <v>232</v>
      </c>
    </row>
  </sheetData>
  <mergeCells count="4">
    <mergeCell ref="A7:J8"/>
    <mergeCell ref="A15:D16"/>
    <mergeCell ref="A2:W2"/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4"/>
  <sheetViews>
    <sheetView workbookViewId="0">
      <selection sqref="A1:XFD1048576"/>
    </sheetView>
  </sheetViews>
  <sheetFormatPr defaultRowHeight="15"/>
  <cols>
    <col min="1" max="1" width="21.28515625" style="250" customWidth="1"/>
    <col min="2" max="2" width="4.42578125" style="250" customWidth="1"/>
    <col min="3" max="3" width="55.5703125" style="250" customWidth="1"/>
    <col min="4" max="4" width="10.28515625" style="250" bestFit="1" customWidth="1"/>
    <col min="5" max="5" width="12.7109375" style="250" customWidth="1"/>
    <col min="6" max="6" width="10.7109375" style="250" customWidth="1"/>
    <col min="7" max="10" width="9.140625" style="250" bestFit="1" customWidth="1"/>
    <col min="11" max="13" width="9" style="250" bestFit="1" customWidth="1"/>
    <col min="14" max="15" width="8.5703125" style="250" customWidth="1"/>
    <col min="16" max="16" width="8.85546875" style="250" customWidth="1"/>
    <col min="17" max="256" width="9.140625" style="250"/>
    <col min="257" max="257" width="21.28515625" style="250" customWidth="1"/>
    <col min="258" max="258" width="4.42578125" style="250" customWidth="1"/>
    <col min="259" max="259" width="55.5703125" style="250" customWidth="1"/>
    <col min="260" max="260" width="10.28515625" style="250" bestFit="1" customWidth="1"/>
    <col min="261" max="261" width="12.7109375" style="250" customWidth="1"/>
    <col min="262" max="262" width="10.7109375" style="250" customWidth="1"/>
    <col min="263" max="266" width="9.140625" style="250" bestFit="1" customWidth="1"/>
    <col min="267" max="269" width="9" style="250" bestFit="1" customWidth="1"/>
    <col min="270" max="271" width="8.5703125" style="250" customWidth="1"/>
    <col min="272" max="272" width="8.85546875" style="250" customWidth="1"/>
    <col min="273" max="512" width="9.140625" style="250"/>
    <col min="513" max="513" width="21.28515625" style="250" customWidth="1"/>
    <col min="514" max="514" width="4.42578125" style="250" customWidth="1"/>
    <col min="515" max="515" width="55.5703125" style="250" customWidth="1"/>
    <col min="516" max="516" width="10.28515625" style="250" bestFit="1" customWidth="1"/>
    <col min="517" max="517" width="12.7109375" style="250" customWidth="1"/>
    <col min="518" max="518" width="10.7109375" style="250" customWidth="1"/>
    <col min="519" max="522" width="9.140625" style="250" bestFit="1" customWidth="1"/>
    <col min="523" max="525" width="9" style="250" bestFit="1" customWidth="1"/>
    <col min="526" max="527" width="8.5703125" style="250" customWidth="1"/>
    <col min="528" max="528" width="8.85546875" style="250" customWidth="1"/>
    <col min="529" max="768" width="9.140625" style="250"/>
    <col min="769" max="769" width="21.28515625" style="250" customWidth="1"/>
    <col min="770" max="770" width="4.42578125" style="250" customWidth="1"/>
    <col min="771" max="771" width="55.5703125" style="250" customWidth="1"/>
    <col min="772" max="772" width="10.28515625" style="250" bestFit="1" customWidth="1"/>
    <col min="773" max="773" width="12.7109375" style="250" customWidth="1"/>
    <col min="774" max="774" width="10.7109375" style="250" customWidth="1"/>
    <col min="775" max="778" width="9.140625" style="250" bestFit="1" customWidth="1"/>
    <col min="779" max="781" width="9" style="250" bestFit="1" customWidth="1"/>
    <col min="782" max="783" width="8.5703125" style="250" customWidth="1"/>
    <col min="784" max="784" width="8.85546875" style="250" customWidth="1"/>
    <col min="785" max="1024" width="9.140625" style="250"/>
    <col min="1025" max="1025" width="21.28515625" style="250" customWidth="1"/>
    <col min="1026" max="1026" width="4.42578125" style="250" customWidth="1"/>
    <col min="1027" max="1027" width="55.5703125" style="250" customWidth="1"/>
    <col min="1028" max="1028" width="10.28515625" style="250" bestFit="1" customWidth="1"/>
    <col min="1029" max="1029" width="12.7109375" style="250" customWidth="1"/>
    <col min="1030" max="1030" width="10.7109375" style="250" customWidth="1"/>
    <col min="1031" max="1034" width="9.140625" style="250" bestFit="1" customWidth="1"/>
    <col min="1035" max="1037" width="9" style="250" bestFit="1" customWidth="1"/>
    <col min="1038" max="1039" width="8.5703125" style="250" customWidth="1"/>
    <col min="1040" max="1040" width="8.85546875" style="250" customWidth="1"/>
    <col min="1041" max="1280" width="9.140625" style="250"/>
    <col min="1281" max="1281" width="21.28515625" style="250" customWidth="1"/>
    <col min="1282" max="1282" width="4.42578125" style="250" customWidth="1"/>
    <col min="1283" max="1283" width="55.5703125" style="250" customWidth="1"/>
    <col min="1284" max="1284" width="10.28515625" style="250" bestFit="1" customWidth="1"/>
    <col min="1285" max="1285" width="12.7109375" style="250" customWidth="1"/>
    <col min="1286" max="1286" width="10.7109375" style="250" customWidth="1"/>
    <col min="1287" max="1290" width="9.140625" style="250" bestFit="1" customWidth="1"/>
    <col min="1291" max="1293" width="9" style="250" bestFit="1" customWidth="1"/>
    <col min="1294" max="1295" width="8.5703125" style="250" customWidth="1"/>
    <col min="1296" max="1296" width="8.85546875" style="250" customWidth="1"/>
    <col min="1297" max="1536" width="9.140625" style="250"/>
    <col min="1537" max="1537" width="21.28515625" style="250" customWidth="1"/>
    <col min="1538" max="1538" width="4.42578125" style="250" customWidth="1"/>
    <col min="1539" max="1539" width="55.5703125" style="250" customWidth="1"/>
    <col min="1540" max="1540" width="10.28515625" style="250" bestFit="1" customWidth="1"/>
    <col min="1541" max="1541" width="12.7109375" style="250" customWidth="1"/>
    <col min="1542" max="1542" width="10.7109375" style="250" customWidth="1"/>
    <col min="1543" max="1546" width="9.140625" style="250" bestFit="1" customWidth="1"/>
    <col min="1547" max="1549" width="9" style="250" bestFit="1" customWidth="1"/>
    <col min="1550" max="1551" width="8.5703125" style="250" customWidth="1"/>
    <col min="1552" max="1552" width="8.85546875" style="250" customWidth="1"/>
    <col min="1553" max="1792" width="9.140625" style="250"/>
    <col min="1793" max="1793" width="21.28515625" style="250" customWidth="1"/>
    <col min="1794" max="1794" width="4.42578125" style="250" customWidth="1"/>
    <col min="1795" max="1795" width="55.5703125" style="250" customWidth="1"/>
    <col min="1796" max="1796" width="10.28515625" style="250" bestFit="1" customWidth="1"/>
    <col min="1797" max="1797" width="12.7109375" style="250" customWidth="1"/>
    <col min="1798" max="1798" width="10.7109375" style="250" customWidth="1"/>
    <col min="1799" max="1802" width="9.140625" style="250" bestFit="1" customWidth="1"/>
    <col min="1803" max="1805" width="9" style="250" bestFit="1" customWidth="1"/>
    <col min="1806" max="1807" width="8.5703125" style="250" customWidth="1"/>
    <col min="1808" max="1808" width="8.85546875" style="250" customWidth="1"/>
    <col min="1809" max="2048" width="9.140625" style="250"/>
    <col min="2049" max="2049" width="21.28515625" style="250" customWidth="1"/>
    <col min="2050" max="2050" width="4.42578125" style="250" customWidth="1"/>
    <col min="2051" max="2051" width="55.5703125" style="250" customWidth="1"/>
    <col min="2052" max="2052" width="10.28515625" style="250" bestFit="1" customWidth="1"/>
    <col min="2053" max="2053" width="12.7109375" style="250" customWidth="1"/>
    <col min="2054" max="2054" width="10.7109375" style="250" customWidth="1"/>
    <col min="2055" max="2058" width="9.140625" style="250" bestFit="1" customWidth="1"/>
    <col min="2059" max="2061" width="9" style="250" bestFit="1" customWidth="1"/>
    <col min="2062" max="2063" width="8.5703125" style="250" customWidth="1"/>
    <col min="2064" max="2064" width="8.85546875" style="250" customWidth="1"/>
    <col min="2065" max="2304" width="9.140625" style="250"/>
    <col min="2305" max="2305" width="21.28515625" style="250" customWidth="1"/>
    <col min="2306" max="2306" width="4.42578125" style="250" customWidth="1"/>
    <col min="2307" max="2307" width="55.5703125" style="250" customWidth="1"/>
    <col min="2308" max="2308" width="10.28515625" style="250" bestFit="1" customWidth="1"/>
    <col min="2309" max="2309" width="12.7109375" style="250" customWidth="1"/>
    <col min="2310" max="2310" width="10.7109375" style="250" customWidth="1"/>
    <col min="2311" max="2314" width="9.140625" style="250" bestFit="1" customWidth="1"/>
    <col min="2315" max="2317" width="9" style="250" bestFit="1" customWidth="1"/>
    <col min="2318" max="2319" width="8.5703125" style="250" customWidth="1"/>
    <col min="2320" max="2320" width="8.85546875" style="250" customWidth="1"/>
    <col min="2321" max="2560" width="9.140625" style="250"/>
    <col min="2561" max="2561" width="21.28515625" style="250" customWidth="1"/>
    <col min="2562" max="2562" width="4.42578125" style="250" customWidth="1"/>
    <col min="2563" max="2563" width="55.5703125" style="250" customWidth="1"/>
    <col min="2564" max="2564" width="10.28515625" style="250" bestFit="1" customWidth="1"/>
    <col min="2565" max="2565" width="12.7109375" style="250" customWidth="1"/>
    <col min="2566" max="2566" width="10.7109375" style="250" customWidth="1"/>
    <col min="2567" max="2570" width="9.140625" style="250" bestFit="1" customWidth="1"/>
    <col min="2571" max="2573" width="9" style="250" bestFit="1" customWidth="1"/>
    <col min="2574" max="2575" width="8.5703125" style="250" customWidth="1"/>
    <col min="2576" max="2576" width="8.85546875" style="250" customWidth="1"/>
    <col min="2577" max="2816" width="9.140625" style="250"/>
    <col min="2817" max="2817" width="21.28515625" style="250" customWidth="1"/>
    <col min="2818" max="2818" width="4.42578125" style="250" customWidth="1"/>
    <col min="2819" max="2819" width="55.5703125" style="250" customWidth="1"/>
    <col min="2820" max="2820" width="10.28515625" style="250" bestFit="1" customWidth="1"/>
    <col min="2821" max="2821" width="12.7109375" style="250" customWidth="1"/>
    <col min="2822" max="2822" width="10.7109375" style="250" customWidth="1"/>
    <col min="2823" max="2826" width="9.140625" style="250" bestFit="1" customWidth="1"/>
    <col min="2827" max="2829" width="9" style="250" bestFit="1" customWidth="1"/>
    <col min="2830" max="2831" width="8.5703125" style="250" customWidth="1"/>
    <col min="2832" max="2832" width="8.85546875" style="250" customWidth="1"/>
    <col min="2833" max="3072" width="9.140625" style="250"/>
    <col min="3073" max="3073" width="21.28515625" style="250" customWidth="1"/>
    <col min="3074" max="3074" width="4.42578125" style="250" customWidth="1"/>
    <col min="3075" max="3075" width="55.5703125" style="250" customWidth="1"/>
    <col min="3076" max="3076" width="10.28515625" style="250" bestFit="1" customWidth="1"/>
    <col min="3077" max="3077" width="12.7109375" style="250" customWidth="1"/>
    <col min="3078" max="3078" width="10.7109375" style="250" customWidth="1"/>
    <col min="3079" max="3082" width="9.140625" style="250" bestFit="1" customWidth="1"/>
    <col min="3083" max="3085" width="9" style="250" bestFit="1" customWidth="1"/>
    <col min="3086" max="3087" width="8.5703125" style="250" customWidth="1"/>
    <col min="3088" max="3088" width="8.85546875" style="250" customWidth="1"/>
    <col min="3089" max="3328" width="9.140625" style="250"/>
    <col min="3329" max="3329" width="21.28515625" style="250" customWidth="1"/>
    <col min="3330" max="3330" width="4.42578125" style="250" customWidth="1"/>
    <col min="3331" max="3331" width="55.5703125" style="250" customWidth="1"/>
    <col min="3332" max="3332" width="10.28515625" style="250" bestFit="1" customWidth="1"/>
    <col min="3333" max="3333" width="12.7109375" style="250" customWidth="1"/>
    <col min="3334" max="3334" width="10.7109375" style="250" customWidth="1"/>
    <col min="3335" max="3338" width="9.140625" style="250" bestFit="1" customWidth="1"/>
    <col min="3339" max="3341" width="9" style="250" bestFit="1" customWidth="1"/>
    <col min="3342" max="3343" width="8.5703125" style="250" customWidth="1"/>
    <col min="3344" max="3344" width="8.85546875" style="250" customWidth="1"/>
    <col min="3345" max="3584" width="9.140625" style="250"/>
    <col min="3585" max="3585" width="21.28515625" style="250" customWidth="1"/>
    <col min="3586" max="3586" width="4.42578125" style="250" customWidth="1"/>
    <col min="3587" max="3587" width="55.5703125" style="250" customWidth="1"/>
    <col min="3588" max="3588" width="10.28515625" style="250" bestFit="1" customWidth="1"/>
    <col min="3589" max="3589" width="12.7109375" style="250" customWidth="1"/>
    <col min="3590" max="3590" width="10.7109375" style="250" customWidth="1"/>
    <col min="3591" max="3594" width="9.140625" style="250" bestFit="1" customWidth="1"/>
    <col min="3595" max="3597" width="9" style="250" bestFit="1" customWidth="1"/>
    <col min="3598" max="3599" width="8.5703125" style="250" customWidth="1"/>
    <col min="3600" max="3600" width="8.85546875" style="250" customWidth="1"/>
    <col min="3601" max="3840" width="9.140625" style="250"/>
    <col min="3841" max="3841" width="21.28515625" style="250" customWidth="1"/>
    <col min="3842" max="3842" width="4.42578125" style="250" customWidth="1"/>
    <col min="3843" max="3843" width="55.5703125" style="250" customWidth="1"/>
    <col min="3844" max="3844" width="10.28515625" style="250" bestFit="1" customWidth="1"/>
    <col min="3845" max="3845" width="12.7109375" style="250" customWidth="1"/>
    <col min="3846" max="3846" width="10.7109375" style="250" customWidth="1"/>
    <col min="3847" max="3850" width="9.140625" style="250" bestFit="1" customWidth="1"/>
    <col min="3851" max="3853" width="9" style="250" bestFit="1" customWidth="1"/>
    <col min="3854" max="3855" width="8.5703125" style="250" customWidth="1"/>
    <col min="3856" max="3856" width="8.85546875" style="250" customWidth="1"/>
    <col min="3857" max="4096" width="9.140625" style="250"/>
    <col min="4097" max="4097" width="21.28515625" style="250" customWidth="1"/>
    <col min="4098" max="4098" width="4.42578125" style="250" customWidth="1"/>
    <col min="4099" max="4099" width="55.5703125" style="250" customWidth="1"/>
    <col min="4100" max="4100" width="10.28515625" style="250" bestFit="1" customWidth="1"/>
    <col min="4101" max="4101" width="12.7109375" style="250" customWidth="1"/>
    <col min="4102" max="4102" width="10.7109375" style="250" customWidth="1"/>
    <col min="4103" max="4106" width="9.140625" style="250" bestFit="1" customWidth="1"/>
    <col min="4107" max="4109" width="9" style="250" bestFit="1" customWidth="1"/>
    <col min="4110" max="4111" width="8.5703125" style="250" customWidth="1"/>
    <col min="4112" max="4112" width="8.85546875" style="250" customWidth="1"/>
    <col min="4113" max="4352" width="9.140625" style="250"/>
    <col min="4353" max="4353" width="21.28515625" style="250" customWidth="1"/>
    <col min="4354" max="4354" width="4.42578125" style="250" customWidth="1"/>
    <col min="4355" max="4355" width="55.5703125" style="250" customWidth="1"/>
    <col min="4356" max="4356" width="10.28515625" style="250" bestFit="1" customWidth="1"/>
    <col min="4357" max="4357" width="12.7109375" style="250" customWidth="1"/>
    <col min="4358" max="4358" width="10.7109375" style="250" customWidth="1"/>
    <col min="4359" max="4362" width="9.140625" style="250" bestFit="1" customWidth="1"/>
    <col min="4363" max="4365" width="9" style="250" bestFit="1" customWidth="1"/>
    <col min="4366" max="4367" width="8.5703125" style="250" customWidth="1"/>
    <col min="4368" max="4368" width="8.85546875" style="250" customWidth="1"/>
    <col min="4369" max="4608" width="9.140625" style="250"/>
    <col min="4609" max="4609" width="21.28515625" style="250" customWidth="1"/>
    <col min="4610" max="4610" width="4.42578125" style="250" customWidth="1"/>
    <col min="4611" max="4611" width="55.5703125" style="250" customWidth="1"/>
    <col min="4612" max="4612" width="10.28515625" style="250" bestFit="1" customWidth="1"/>
    <col min="4613" max="4613" width="12.7109375" style="250" customWidth="1"/>
    <col min="4614" max="4614" width="10.7109375" style="250" customWidth="1"/>
    <col min="4615" max="4618" width="9.140625" style="250" bestFit="1" customWidth="1"/>
    <col min="4619" max="4621" width="9" style="250" bestFit="1" customWidth="1"/>
    <col min="4622" max="4623" width="8.5703125" style="250" customWidth="1"/>
    <col min="4624" max="4624" width="8.85546875" style="250" customWidth="1"/>
    <col min="4625" max="4864" width="9.140625" style="250"/>
    <col min="4865" max="4865" width="21.28515625" style="250" customWidth="1"/>
    <col min="4866" max="4866" width="4.42578125" style="250" customWidth="1"/>
    <col min="4867" max="4867" width="55.5703125" style="250" customWidth="1"/>
    <col min="4868" max="4868" width="10.28515625" style="250" bestFit="1" customWidth="1"/>
    <col min="4869" max="4869" width="12.7109375" style="250" customWidth="1"/>
    <col min="4870" max="4870" width="10.7109375" style="250" customWidth="1"/>
    <col min="4871" max="4874" width="9.140625" style="250" bestFit="1" customWidth="1"/>
    <col min="4875" max="4877" width="9" style="250" bestFit="1" customWidth="1"/>
    <col min="4878" max="4879" width="8.5703125" style="250" customWidth="1"/>
    <col min="4880" max="4880" width="8.85546875" style="250" customWidth="1"/>
    <col min="4881" max="5120" width="9.140625" style="250"/>
    <col min="5121" max="5121" width="21.28515625" style="250" customWidth="1"/>
    <col min="5122" max="5122" width="4.42578125" style="250" customWidth="1"/>
    <col min="5123" max="5123" width="55.5703125" style="250" customWidth="1"/>
    <col min="5124" max="5124" width="10.28515625" style="250" bestFit="1" customWidth="1"/>
    <col min="5125" max="5125" width="12.7109375" style="250" customWidth="1"/>
    <col min="5126" max="5126" width="10.7109375" style="250" customWidth="1"/>
    <col min="5127" max="5130" width="9.140625" style="250" bestFit="1" customWidth="1"/>
    <col min="5131" max="5133" width="9" style="250" bestFit="1" customWidth="1"/>
    <col min="5134" max="5135" width="8.5703125" style="250" customWidth="1"/>
    <col min="5136" max="5136" width="8.85546875" style="250" customWidth="1"/>
    <col min="5137" max="5376" width="9.140625" style="250"/>
    <col min="5377" max="5377" width="21.28515625" style="250" customWidth="1"/>
    <col min="5378" max="5378" width="4.42578125" style="250" customWidth="1"/>
    <col min="5379" max="5379" width="55.5703125" style="250" customWidth="1"/>
    <col min="5380" max="5380" width="10.28515625" style="250" bestFit="1" customWidth="1"/>
    <col min="5381" max="5381" width="12.7109375" style="250" customWidth="1"/>
    <col min="5382" max="5382" width="10.7109375" style="250" customWidth="1"/>
    <col min="5383" max="5386" width="9.140625" style="250" bestFit="1" customWidth="1"/>
    <col min="5387" max="5389" width="9" style="250" bestFit="1" customWidth="1"/>
    <col min="5390" max="5391" width="8.5703125" style="250" customWidth="1"/>
    <col min="5392" max="5392" width="8.85546875" style="250" customWidth="1"/>
    <col min="5393" max="5632" width="9.140625" style="250"/>
    <col min="5633" max="5633" width="21.28515625" style="250" customWidth="1"/>
    <col min="5634" max="5634" width="4.42578125" style="250" customWidth="1"/>
    <col min="5635" max="5635" width="55.5703125" style="250" customWidth="1"/>
    <col min="5636" max="5636" width="10.28515625" style="250" bestFit="1" customWidth="1"/>
    <col min="5637" max="5637" width="12.7109375" style="250" customWidth="1"/>
    <col min="5638" max="5638" width="10.7109375" style="250" customWidth="1"/>
    <col min="5639" max="5642" width="9.140625" style="250" bestFit="1" customWidth="1"/>
    <col min="5643" max="5645" width="9" style="250" bestFit="1" customWidth="1"/>
    <col min="5646" max="5647" width="8.5703125" style="250" customWidth="1"/>
    <col min="5648" max="5648" width="8.85546875" style="250" customWidth="1"/>
    <col min="5649" max="5888" width="9.140625" style="250"/>
    <col min="5889" max="5889" width="21.28515625" style="250" customWidth="1"/>
    <col min="5890" max="5890" width="4.42578125" style="250" customWidth="1"/>
    <col min="5891" max="5891" width="55.5703125" style="250" customWidth="1"/>
    <col min="5892" max="5892" width="10.28515625" style="250" bestFit="1" customWidth="1"/>
    <col min="5893" max="5893" width="12.7109375" style="250" customWidth="1"/>
    <col min="5894" max="5894" width="10.7109375" style="250" customWidth="1"/>
    <col min="5895" max="5898" width="9.140625" style="250" bestFit="1" customWidth="1"/>
    <col min="5899" max="5901" width="9" style="250" bestFit="1" customWidth="1"/>
    <col min="5902" max="5903" width="8.5703125" style="250" customWidth="1"/>
    <col min="5904" max="5904" width="8.85546875" style="250" customWidth="1"/>
    <col min="5905" max="6144" width="9.140625" style="250"/>
    <col min="6145" max="6145" width="21.28515625" style="250" customWidth="1"/>
    <col min="6146" max="6146" width="4.42578125" style="250" customWidth="1"/>
    <col min="6147" max="6147" width="55.5703125" style="250" customWidth="1"/>
    <col min="6148" max="6148" width="10.28515625" style="250" bestFit="1" customWidth="1"/>
    <col min="6149" max="6149" width="12.7109375" style="250" customWidth="1"/>
    <col min="6150" max="6150" width="10.7109375" style="250" customWidth="1"/>
    <col min="6151" max="6154" width="9.140625" style="250" bestFit="1" customWidth="1"/>
    <col min="6155" max="6157" width="9" style="250" bestFit="1" customWidth="1"/>
    <col min="6158" max="6159" width="8.5703125" style="250" customWidth="1"/>
    <col min="6160" max="6160" width="8.85546875" style="250" customWidth="1"/>
    <col min="6161" max="6400" width="9.140625" style="250"/>
    <col min="6401" max="6401" width="21.28515625" style="250" customWidth="1"/>
    <col min="6402" max="6402" width="4.42578125" style="250" customWidth="1"/>
    <col min="6403" max="6403" width="55.5703125" style="250" customWidth="1"/>
    <col min="6404" max="6404" width="10.28515625" style="250" bestFit="1" customWidth="1"/>
    <col min="6405" max="6405" width="12.7109375" style="250" customWidth="1"/>
    <col min="6406" max="6406" width="10.7109375" style="250" customWidth="1"/>
    <col min="6407" max="6410" width="9.140625" style="250" bestFit="1" customWidth="1"/>
    <col min="6411" max="6413" width="9" style="250" bestFit="1" customWidth="1"/>
    <col min="6414" max="6415" width="8.5703125" style="250" customWidth="1"/>
    <col min="6416" max="6416" width="8.85546875" style="250" customWidth="1"/>
    <col min="6417" max="6656" width="9.140625" style="250"/>
    <col min="6657" max="6657" width="21.28515625" style="250" customWidth="1"/>
    <col min="6658" max="6658" width="4.42578125" style="250" customWidth="1"/>
    <col min="6659" max="6659" width="55.5703125" style="250" customWidth="1"/>
    <col min="6660" max="6660" width="10.28515625" style="250" bestFit="1" customWidth="1"/>
    <col min="6661" max="6661" width="12.7109375" style="250" customWidth="1"/>
    <col min="6662" max="6662" width="10.7109375" style="250" customWidth="1"/>
    <col min="6663" max="6666" width="9.140625" style="250" bestFit="1" customWidth="1"/>
    <col min="6667" max="6669" width="9" style="250" bestFit="1" customWidth="1"/>
    <col min="6670" max="6671" width="8.5703125" style="250" customWidth="1"/>
    <col min="6672" max="6672" width="8.85546875" style="250" customWidth="1"/>
    <col min="6673" max="6912" width="9.140625" style="250"/>
    <col min="6913" max="6913" width="21.28515625" style="250" customWidth="1"/>
    <col min="6914" max="6914" width="4.42578125" style="250" customWidth="1"/>
    <col min="6915" max="6915" width="55.5703125" style="250" customWidth="1"/>
    <col min="6916" max="6916" width="10.28515625" style="250" bestFit="1" customWidth="1"/>
    <col min="6917" max="6917" width="12.7109375" style="250" customWidth="1"/>
    <col min="6918" max="6918" width="10.7109375" style="250" customWidth="1"/>
    <col min="6919" max="6922" width="9.140625" style="250" bestFit="1" customWidth="1"/>
    <col min="6923" max="6925" width="9" style="250" bestFit="1" customWidth="1"/>
    <col min="6926" max="6927" width="8.5703125" style="250" customWidth="1"/>
    <col min="6928" max="6928" width="8.85546875" style="250" customWidth="1"/>
    <col min="6929" max="7168" width="9.140625" style="250"/>
    <col min="7169" max="7169" width="21.28515625" style="250" customWidth="1"/>
    <col min="7170" max="7170" width="4.42578125" style="250" customWidth="1"/>
    <col min="7171" max="7171" width="55.5703125" style="250" customWidth="1"/>
    <col min="7172" max="7172" width="10.28515625" style="250" bestFit="1" customWidth="1"/>
    <col min="7173" max="7173" width="12.7109375" style="250" customWidth="1"/>
    <col min="7174" max="7174" width="10.7109375" style="250" customWidth="1"/>
    <col min="7175" max="7178" width="9.140625" style="250" bestFit="1" customWidth="1"/>
    <col min="7179" max="7181" width="9" style="250" bestFit="1" customWidth="1"/>
    <col min="7182" max="7183" width="8.5703125" style="250" customWidth="1"/>
    <col min="7184" max="7184" width="8.85546875" style="250" customWidth="1"/>
    <col min="7185" max="7424" width="9.140625" style="250"/>
    <col min="7425" max="7425" width="21.28515625" style="250" customWidth="1"/>
    <col min="7426" max="7426" width="4.42578125" style="250" customWidth="1"/>
    <col min="7427" max="7427" width="55.5703125" style="250" customWidth="1"/>
    <col min="7428" max="7428" width="10.28515625" style="250" bestFit="1" customWidth="1"/>
    <col min="7429" max="7429" width="12.7109375" style="250" customWidth="1"/>
    <col min="7430" max="7430" width="10.7109375" style="250" customWidth="1"/>
    <col min="7431" max="7434" width="9.140625" style="250" bestFit="1" customWidth="1"/>
    <col min="7435" max="7437" width="9" style="250" bestFit="1" customWidth="1"/>
    <col min="7438" max="7439" width="8.5703125" style="250" customWidth="1"/>
    <col min="7440" max="7440" width="8.85546875" style="250" customWidth="1"/>
    <col min="7441" max="7680" width="9.140625" style="250"/>
    <col min="7681" max="7681" width="21.28515625" style="250" customWidth="1"/>
    <col min="7682" max="7682" width="4.42578125" style="250" customWidth="1"/>
    <col min="7683" max="7683" width="55.5703125" style="250" customWidth="1"/>
    <col min="7684" max="7684" width="10.28515625" style="250" bestFit="1" customWidth="1"/>
    <col min="7685" max="7685" width="12.7109375" style="250" customWidth="1"/>
    <col min="7686" max="7686" width="10.7109375" style="250" customWidth="1"/>
    <col min="7687" max="7690" width="9.140625" style="250" bestFit="1" customWidth="1"/>
    <col min="7691" max="7693" width="9" style="250" bestFit="1" customWidth="1"/>
    <col min="7694" max="7695" width="8.5703125" style="250" customWidth="1"/>
    <col min="7696" max="7696" width="8.85546875" style="250" customWidth="1"/>
    <col min="7697" max="7936" width="9.140625" style="250"/>
    <col min="7937" max="7937" width="21.28515625" style="250" customWidth="1"/>
    <col min="7938" max="7938" width="4.42578125" style="250" customWidth="1"/>
    <col min="7939" max="7939" width="55.5703125" style="250" customWidth="1"/>
    <col min="7940" max="7940" width="10.28515625" style="250" bestFit="1" customWidth="1"/>
    <col min="7941" max="7941" width="12.7109375" style="250" customWidth="1"/>
    <col min="7942" max="7942" width="10.7109375" style="250" customWidth="1"/>
    <col min="7943" max="7946" width="9.140625" style="250" bestFit="1" customWidth="1"/>
    <col min="7947" max="7949" width="9" style="250" bestFit="1" customWidth="1"/>
    <col min="7950" max="7951" width="8.5703125" style="250" customWidth="1"/>
    <col min="7952" max="7952" width="8.85546875" style="250" customWidth="1"/>
    <col min="7953" max="8192" width="9.140625" style="250"/>
    <col min="8193" max="8193" width="21.28515625" style="250" customWidth="1"/>
    <col min="8194" max="8194" width="4.42578125" style="250" customWidth="1"/>
    <col min="8195" max="8195" width="55.5703125" style="250" customWidth="1"/>
    <col min="8196" max="8196" width="10.28515625" style="250" bestFit="1" customWidth="1"/>
    <col min="8197" max="8197" width="12.7109375" style="250" customWidth="1"/>
    <col min="8198" max="8198" width="10.7109375" style="250" customWidth="1"/>
    <col min="8199" max="8202" width="9.140625" style="250" bestFit="1" customWidth="1"/>
    <col min="8203" max="8205" width="9" style="250" bestFit="1" customWidth="1"/>
    <col min="8206" max="8207" width="8.5703125" style="250" customWidth="1"/>
    <col min="8208" max="8208" width="8.85546875" style="250" customWidth="1"/>
    <col min="8209" max="8448" width="9.140625" style="250"/>
    <col min="8449" max="8449" width="21.28515625" style="250" customWidth="1"/>
    <col min="8450" max="8450" width="4.42578125" style="250" customWidth="1"/>
    <col min="8451" max="8451" width="55.5703125" style="250" customWidth="1"/>
    <col min="8452" max="8452" width="10.28515625" style="250" bestFit="1" customWidth="1"/>
    <col min="8453" max="8453" width="12.7109375" style="250" customWidth="1"/>
    <col min="8454" max="8454" width="10.7109375" style="250" customWidth="1"/>
    <col min="8455" max="8458" width="9.140625" style="250" bestFit="1" customWidth="1"/>
    <col min="8459" max="8461" width="9" style="250" bestFit="1" customWidth="1"/>
    <col min="8462" max="8463" width="8.5703125" style="250" customWidth="1"/>
    <col min="8464" max="8464" width="8.85546875" style="250" customWidth="1"/>
    <col min="8465" max="8704" width="9.140625" style="250"/>
    <col min="8705" max="8705" width="21.28515625" style="250" customWidth="1"/>
    <col min="8706" max="8706" width="4.42578125" style="250" customWidth="1"/>
    <col min="8707" max="8707" width="55.5703125" style="250" customWidth="1"/>
    <col min="8708" max="8708" width="10.28515625" style="250" bestFit="1" customWidth="1"/>
    <col min="8709" max="8709" width="12.7109375" style="250" customWidth="1"/>
    <col min="8710" max="8710" width="10.7109375" style="250" customWidth="1"/>
    <col min="8711" max="8714" width="9.140625" style="250" bestFit="1" customWidth="1"/>
    <col min="8715" max="8717" width="9" style="250" bestFit="1" customWidth="1"/>
    <col min="8718" max="8719" width="8.5703125" style="250" customWidth="1"/>
    <col min="8720" max="8720" width="8.85546875" style="250" customWidth="1"/>
    <col min="8721" max="8960" width="9.140625" style="250"/>
    <col min="8961" max="8961" width="21.28515625" style="250" customWidth="1"/>
    <col min="8962" max="8962" width="4.42578125" style="250" customWidth="1"/>
    <col min="8963" max="8963" width="55.5703125" style="250" customWidth="1"/>
    <col min="8964" max="8964" width="10.28515625" style="250" bestFit="1" customWidth="1"/>
    <col min="8965" max="8965" width="12.7109375" style="250" customWidth="1"/>
    <col min="8966" max="8966" width="10.7109375" style="250" customWidth="1"/>
    <col min="8967" max="8970" width="9.140625" style="250" bestFit="1" customWidth="1"/>
    <col min="8971" max="8973" width="9" style="250" bestFit="1" customWidth="1"/>
    <col min="8974" max="8975" width="8.5703125" style="250" customWidth="1"/>
    <col min="8976" max="8976" width="8.85546875" style="250" customWidth="1"/>
    <col min="8977" max="9216" width="9.140625" style="250"/>
    <col min="9217" max="9217" width="21.28515625" style="250" customWidth="1"/>
    <col min="9218" max="9218" width="4.42578125" style="250" customWidth="1"/>
    <col min="9219" max="9219" width="55.5703125" style="250" customWidth="1"/>
    <col min="9220" max="9220" width="10.28515625" style="250" bestFit="1" customWidth="1"/>
    <col min="9221" max="9221" width="12.7109375" style="250" customWidth="1"/>
    <col min="9222" max="9222" width="10.7109375" style="250" customWidth="1"/>
    <col min="9223" max="9226" width="9.140625" style="250" bestFit="1" customWidth="1"/>
    <col min="9227" max="9229" width="9" style="250" bestFit="1" customWidth="1"/>
    <col min="9230" max="9231" width="8.5703125" style="250" customWidth="1"/>
    <col min="9232" max="9232" width="8.85546875" style="250" customWidth="1"/>
    <col min="9233" max="9472" width="9.140625" style="250"/>
    <col min="9473" max="9473" width="21.28515625" style="250" customWidth="1"/>
    <col min="9474" max="9474" width="4.42578125" style="250" customWidth="1"/>
    <col min="9475" max="9475" width="55.5703125" style="250" customWidth="1"/>
    <col min="9476" max="9476" width="10.28515625" style="250" bestFit="1" customWidth="1"/>
    <col min="9477" max="9477" width="12.7109375" style="250" customWidth="1"/>
    <col min="9478" max="9478" width="10.7109375" style="250" customWidth="1"/>
    <col min="9479" max="9482" width="9.140625" style="250" bestFit="1" customWidth="1"/>
    <col min="9483" max="9485" width="9" style="250" bestFit="1" customWidth="1"/>
    <col min="9486" max="9487" width="8.5703125" style="250" customWidth="1"/>
    <col min="9488" max="9488" width="8.85546875" style="250" customWidth="1"/>
    <col min="9489" max="9728" width="9.140625" style="250"/>
    <col min="9729" max="9729" width="21.28515625" style="250" customWidth="1"/>
    <col min="9730" max="9730" width="4.42578125" style="250" customWidth="1"/>
    <col min="9731" max="9731" width="55.5703125" style="250" customWidth="1"/>
    <col min="9732" max="9732" width="10.28515625" style="250" bestFit="1" customWidth="1"/>
    <col min="9733" max="9733" width="12.7109375" style="250" customWidth="1"/>
    <col min="9734" max="9734" width="10.7109375" style="250" customWidth="1"/>
    <col min="9735" max="9738" width="9.140625" style="250" bestFit="1" customWidth="1"/>
    <col min="9739" max="9741" width="9" style="250" bestFit="1" customWidth="1"/>
    <col min="9742" max="9743" width="8.5703125" style="250" customWidth="1"/>
    <col min="9744" max="9744" width="8.85546875" style="250" customWidth="1"/>
    <col min="9745" max="9984" width="9.140625" style="250"/>
    <col min="9985" max="9985" width="21.28515625" style="250" customWidth="1"/>
    <col min="9986" max="9986" width="4.42578125" style="250" customWidth="1"/>
    <col min="9987" max="9987" width="55.5703125" style="250" customWidth="1"/>
    <col min="9988" max="9988" width="10.28515625" style="250" bestFit="1" customWidth="1"/>
    <col min="9989" max="9989" width="12.7109375" style="250" customWidth="1"/>
    <col min="9990" max="9990" width="10.7109375" style="250" customWidth="1"/>
    <col min="9991" max="9994" width="9.140625" style="250" bestFit="1" customWidth="1"/>
    <col min="9995" max="9997" width="9" style="250" bestFit="1" customWidth="1"/>
    <col min="9998" max="9999" width="8.5703125" style="250" customWidth="1"/>
    <col min="10000" max="10000" width="8.85546875" style="250" customWidth="1"/>
    <col min="10001" max="10240" width="9.140625" style="250"/>
    <col min="10241" max="10241" width="21.28515625" style="250" customWidth="1"/>
    <col min="10242" max="10242" width="4.42578125" style="250" customWidth="1"/>
    <col min="10243" max="10243" width="55.5703125" style="250" customWidth="1"/>
    <col min="10244" max="10244" width="10.28515625" style="250" bestFit="1" customWidth="1"/>
    <col min="10245" max="10245" width="12.7109375" style="250" customWidth="1"/>
    <col min="10246" max="10246" width="10.7109375" style="250" customWidth="1"/>
    <col min="10247" max="10250" width="9.140625" style="250" bestFit="1" customWidth="1"/>
    <col min="10251" max="10253" width="9" style="250" bestFit="1" customWidth="1"/>
    <col min="10254" max="10255" width="8.5703125" style="250" customWidth="1"/>
    <col min="10256" max="10256" width="8.85546875" style="250" customWidth="1"/>
    <col min="10257" max="10496" width="9.140625" style="250"/>
    <col min="10497" max="10497" width="21.28515625" style="250" customWidth="1"/>
    <col min="10498" max="10498" width="4.42578125" style="250" customWidth="1"/>
    <col min="10499" max="10499" width="55.5703125" style="250" customWidth="1"/>
    <col min="10500" max="10500" width="10.28515625" style="250" bestFit="1" customWidth="1"/>
    <col min="10501" max="10501" width="12.7109375" style="250" customWidth="1"/>
    <col min="10502" max="10502" width="10.7109375" style="250" customWidth="1"/>
    <col min="10503" max="10506" width="9.140625" style="250" bestFit="1" customWidth="1"/>
    <col min="10507" max="10509" width="9" style="250" bestFit="1" customWidth="1"/>
    <col min="10510" max="10511" width="8.5703125" style="250" customWidth="1"/>
    <col min="10512" max="10512" width="8.85546875" style="250" customWidth="1"/>
    <col min="10513" max="10752" width="9.140625" style="250"/>
    <col min="10753" max="10753" width="21.28515625" style="250" customWidth="1"/>
    <col min="10754" max="10754" width="4.42578125" style="250" customWidth="1"/>
    <col min="10755" max="10755" width="55.5703125" style="250" customWidth="1"/>
    <col min="10756" max="10756" width="10.28515625" style="250" bestFit="1" customWidth="1"/>
    <col min="10757" max="10757" width="12.7109375" style="250" customWidth="1"/>
    <col min="10758" max="10758" width="10.7109375" style="250" customWidth="1"/>
    <col min="10759" max="10762" width="9.140625" style="250" bestFit="1" customWidth="1"/>
    <col min="10763" max="10765" width="9" style="250" bestFit="1" customWidth="1"/>
    <col min="10766" max="10767" width="8.5703125" style="250" customWidth="1"/>
    <col min="10768" max="10768" width="8.85546875" style="250" customWidth="1"/>
    <col min="10769" max="11008" width="9.140625" style="250"/>
    <col min="11009" max="11009" width="21.28515625" style="250" customWidth="1"/>
    <col min="11010" max="11010" width="4.42578125" style="250" customWidth="1"/>
    <col min="11011" max="11011" width="55.5703125" style="250" customWidth="1"/>
    <col min="11012" max="11012" width="10.28515625" style="250" bestFit="1" customWidth="1"/>
    <col min="11013" max="11013" width="12.7109375" style="250" customWidth="1"/>
    <col min="11014" max="11014" width="10.7109375" style="250" customWidth="1"/>
    <col min="11015" max="11018" width="9.140625" style="250" bestFit="1" customWidth="1"/>
    <col min="11019" max="11021" width="9" style="250" bestFit="1" customWidth="1"/>
    <col min="11022" max="11023" width="8.5703125" style="250" customWidth="1"/>
    <col min="11024" max="11024" width="8.85546875" style="250" customWidth="1"/>
    <col min="11025" max="11264" width="9.140625" style="250"/>
    <col min="11265" max="11265" width="21.28515625" style="250" customWidth="1"/>
    <col min="11266" max="11266" width="4.42578125" style="250" customWidth="1"/>
    <col min="11267" max="11267" width="55.5703125" style="250" customWidth="1"/>
    <col min="11268" max="11268" width="10.28515625" style="250" bestFit="1" customWidth="1"/>
    <col min="11269" max="11269" width="12.7109375" style="250" customWidth="1"/>
    <col min="11270" max="11270" width="10.7109375" style="250" customWidth="1"/>
    <col min="11271" max="11274" width="9.140625" style="250" bestFit="1" customWidth="1"/>
    <col min="11275" max="11277" width="9" style="250" bestFit="1" customWidth="1"/>
    <col min="11278" max="11279" width="8.5703125" style="250" customWidth="1"/>
    <col min="11280" max="11280" width="8.85546875" style="250" customWidth="1"/>
    <col min="11281" max="11520" width="9.140625" style="250"/>
    <col min="11521" max="11521" width="21.28515625" style="250" customWidth="1"/>
    <col min="11522" max="11522" width="4.42578125" style="250" customWidth="1"/>
    <col min="11523" max="11523" width="55.5703125" style="250" customWidth="1"/>
    <col min="11524" max="11524" width="10.28515625" style="250" bestFit="1" customWidth="1"/>
    <col min="11525" max="11525" width="12.7109375" style="250" customWidth="1"/>
    <col min="11526" max="11526" width="10.7109375" style="250" customWidth="1"/>
    <col min="11527" max="11530" width="9.140625" style="250" bestFit="1" customWidth="1"/>
    <col min="11531" max="11533" width="9" style="250" bestFit="1" customWidth="1"/>
    <col min="11534" max="11535" width="8.5703125" style="250" customWidth="1"/>
    <col min="11536" max="11536" width="8.85546875" style="250" customWidth="1"/>
    <col min="11537" max="11776" width="9.140625" style="250"/>
    <col min="11777" max="11777" width="21.28515625" style="250" customWidth="1"/>
    <col min="11778" max="11778" width="4.42578125" style="250" customWidth="1"/>
    <col min="11779" max="11779" width="55.5703125" style="250" customWidth="1"/>
    <col min="11780" max="11780" width="10.28515625" style="250" bestFit="1" customWidth="1"/>
    <col min="11781" max="11781" width="12.7109375" style="250" customWidth="1"/>
    <col min="11782" max="11782" width="10.7109375" style="250" customWidth="1"/>
    <col min="11783" max="11786" width="9.140625" style="250" bestFit="1" customWidth="1"/>
    <col min="11787" max="11789" width="9" style="250" bestFit="1" customWidth="1"/>
    <col min="11790" max="11791" width="8.5703125" style="250" customWidth="1"/>
    <col min="11792" max="11792" width="8.85546875" style="250" customWidth="1"/>
    <col min="11793" max="12032" width="9.140625" style="250"/>
    <col min="12033" max="12033" width="21.28515625" style="250" customWidth="1"/>
    <col min="12034" max="12034" width="4.42578125" style="250" customWidth="1"/>
    <col min="12035" max="12035" width="55.5703125" style="250" customWidth="1"/>
    <col min="12036" max="12036" width="10.28515625" style="250" bestFit="1" customWidth="1"/>
    <col min="12037" max="12037" width="12.7109375" style="250" customWidth="1"/>
    <col min="12038" max="12038" width="10.7109375" style="250" customWidth="1"/>
    <col min="12039" max="12042" width="9.140625" style="250" bestFit="1" customWidth="1"/>
    <col min="12043" max="12045" width="9" style="250" bestFit="1" customWidth="1"/>
    <col min="12046" max="12047" width="8.5703125" style="250" customWidth="1"/>
    <col min="12048" max="12048" width="8.85546875" style="250" customWidth="1"/>
    <col min="12049" max="12288" width="9.140625" style="250"/>
    <col min="12289" max="12289" width="21.28515625" style="250" customWidth="1"/>
    <col min="12290" max="12290" width="4.42578125" style="250" customWidth="1"/>
    <col min="12291" max="12291" width="55.5703125" style="250" customWidth="1"/>
    <col min="12292" max="12292" width="10.28515625" style="250" bestFit="1" customWidth="1"/>
    <col min="12293" max="12293" width="12.7109375" style="250" customWidth="1"/>
    <col min="12294" max="12294" width="10.7109375" style="250" customWidth="1"/>
    <col min="12295" max="12298" width="9.140625" style="250" bestFit="1" customWidth="1"/>
    <col min="12299" max="12301" width="9" style="250" bestFit="1" customWidth="1"/>
    <col min="12302" max="12303" width="8.5703125" style="250" customWidth="1"/>
    <col min="12304" max="12304" width="8.85546875" style="250" customWidth="1"/>
    <col min="12305" max="12544" width="9.140625" style="250"/>
    <col min="12545" max="12545" width="21.28515625" style="250" customWidth="1"/>
    <col min="12546" max="12546" width="4.42578125" style="250" customWidth="1"/>
    <col min="12547" max="12547" width="55.5703125" style="250" customWidth="1"/>
    <col min="12548" max="12548" width="10.28515625" style="250" bestFit="1" customWidth="1"/>
    <col min="12549" max="12549" width="12.7109375" style="250" customWidth="1"/>
    <col min="12550" max="12550" width="10.7109375" style="250" customWidth="1"/>
    <col min="12551" max="12554" width="9.140625" style="250" bestFit="1" customWidth="1"/>
    <col min="12555" max="12557" width="9" style="250" bestFit="1" customWidth="1"/>
    <col min="12558" max="12559" width="8.5703125" style="250" customWidth="1"/>
    <col min="12560" max="12560" width="8.85546875" style="250" customWidth="1"/>
    <col min="12561" max="12800" width="9.140625" style="250"/>
    <col min="12801" max="12801" width="21.28515625" style="250" customWidth="1"/>
    <col min="12802" max="12802" width="4.42578125" style="250" customWidth="1"/>
    <col min="12803" max="12803" width="55.5703125" style="250" customWidth="1"/>
    <col min="12804" max="12804" width="10.28515625" style="250" bestFit="1" customWidth="1"/>
    <col min="12805" max="12805" width="12.7109375" style="250" customWidth="1"/>
    <col min="12806" max="12806" width="10.7109375" style="250" customWidth="1"/>
    <col min="12807" max="12810" width="9.140625" style="250" bestFit="1" customWidth="1"/>
    <col min="12811" max="12813" width="9" style="250" bestFit="1" customWidth="1"/>
    <col min="12814" max="12815" width="8.5703125" style="250" customWidth="1"/>
    <col min="12816" max="12816" width="8.85546875" style="250" customWidth="1"/>
    <col min="12817" max="13056" width="9.140625" style="250"/>
    <col min="13057" max="13057" width="21.28515625" style="250" customWidth="1"/>
    <col min="13058" max="13058" width="4.42578125" style="250" customWidth="1"/>
    <col min="13059" max="13059" width="55.5703125" style="250" customWidth="1"/>
    <col min="13060" max="13060" width="10.28515625" style="250" bestFit="1" customWidth="1"/>
    <col min="13061" max="13061" width="12.7109375" style="250" customWidth="1"/>
    <col min="13062" max="13062" width="10.7109375" style="250" customWidth="1"/>
    <col min="13063" max="13066" width="9.140625" style="250" bestFit="1" customWidth="1"/>
    <col min="13067" max="13069" width="9" style="250" bestFit="1" customWidth="1"/>
    <col min="13070" max="13071" width="8.5703125" style="250" customWidth="1"/>
    <col min="13072" max="13072" width="8.85546875" style="250" customWidth="1"/>
    <col min="13073" max="13312" width="9.140625" style="250"/>
    <col min="13313" max="13313" width="21.28515625" style="250" customWidth="1"/>
    <col min="13314" max="13314" width="4.42578125" style="250" customWidth="1"/>
    <col min="13315" max="13315" width="55.5703125" style="250" customWidth="1"/>
    <col min="13316" max="13316" width="10.28515625" style="250" bestFit="1" customWidth="1"/>
    <col min="13317" max="13317" width="12.7109375" style="250" customWidth="1"/>
    <col min="13318" max="13318" width="10.7109375" style="250" customWidth="1"/>
    <col min="13319" max="13322" width="9.140625" style="250" bestFit="1" customWidth="1"/>
    <col min="13323" max="13325" width="9" style="250" bestFit="1" customWidth="1"/>
    <col min="13326" max="13327" width="8.5703125" style="250" customWidth="1"/>
    <col min="13328" max="13328" width="8.85546875" style="250" customWidth="1"/>
    <col min="13329" max="13568" width="9.140625" style="250"/>
    <col min="13569" max="13569" width="21.28515625" style="250" customWidth="1"/>
    <col min="13570" max="13570" width="4.42578125" style="250" customWidth="1"/>
    <col min="13571" max="13571" width="55.5703125" style="250" customWidth="1"/>
    <col min="13572" max="13572" width="10.28515625" style="250" bestFit="1" customWidth="1"/>
    <col min="13573" max="13573" width="12.7109375" style="250" customWidth="1"/>
    <col min="13574" max="13574" width="10.7109375" style="250" customWidth="1"/>
    <col min="13575" max="13578" width="9.140625" style="250" bestFit="1" customWidth="1"/>
    <col min="13579" max="13581" width="9" style="250" bestFit="1" customWidth="1"/>
    <col min="13582" max="13583" width="8.5703125" style="250" customWidth="1"/>
    <col min="13584" max="13584" width="8.85546875" style="250" customWidth="1"/>
    <col min="13585" max="13824" width="9.140625" style="250"/>
    <col min="13825" max="13825" width="21.28515625" style="250" customWidth="1"/>
    <col min="13826" max="13826" width="4.42578125" style="250" customWidth="1"/>
    <col min="13827" max="13827" width="55.5703125" style="250" customWidth="1"/>
    <col min="13828" max="13828" width="10.28515625" style="250" bestFit="1" customWidth="1"/>
    <col min="13829" max="13829" width="12.7109375" style="250" customWidth="1"/>
    <col min="13830" max="13830" width="10.7109375" style="250" customWidth="1"/>
    <col min="13831" max="13834" width="9.140625" style="250" bestFit="1" customWidth="1"/>
    <col min="13835" max="13837" width="9" style="250" bestFit="1" customWidth="1"/>
    <col min="13838" max="13839" width="8.5703125" style="250" customWidth="1"/>
    <col min="13840" max="13840" width="8.85546875" style="250" customWidth="1"/>
    <col min="13841" max="14080" width="9.140625" style="250"/>
    <col min="14081" max="14081" width="21.28515625" style="250" customWidth="1"/>
    <col min="14082" max="14082" width="4.42578125" style="250" customWidth="1"/>
    <col min="14083" max="14083" width="55.5703125" style="250" customWidth="1"/>
    <col min="14084" max="14084" width="10.28515625" style="250" bestFit="1" customWidth="1"/>
    <col min="14085" max="14085" width="12.7109375" style="250" customWidth="1"/>
    <col min="14086" max="14086" width="10.7109375" style="250" customWidth="1"/>
    <col min="14087" max="14090" width="9.140625" style="250" bestFit="1" customWidth="1"/>
    <col min="14091" max="14093" width="9" style="250" bestFit="1" customWidth="1"/>
    <col min="14094" max="14095" width="8.5703125" style="250" customWidth="1"/>
    <col min="14096" max="14096" width="8.85546875" style="250" customWidth="1"/>
    <col min="14097" max="14336" width="9.140625" style="250"/>
    <col min="14337" max="14337" width="21.28515625" style="250" customWidth="1"/>
    <col min="14338" max="14338" width="4.42578125" style="250" customWidth="1"/>
    <col min="14339" max="14339" width="55.5703125" style="250" customWidth="1"/>
    <col min="14340" max="14340" width="10.28515625" style="250" bestFit="1" customWidth="1"/>
    <col min="14341" max="14341" width="12.7109375" style="250" customWidth="1"/>
    <col min="14342" max="14342" width="10.7109375" style="250" customWidth="1"/>
    <col min="14343" max="14346" width="9.140625" style="250" bestFit="1" customWidth="1"/>
    <col min="14347" max="14349" width="9" style="250" bestFit="1" customWidth="1"/>
    <col min="14350" max="14351" width="8.5703125" style="250" customWidth="1"/>
    <col min="14352" max="14352" width="8.85546875" style="250" customWidth="1"/>
    <col min="14353" max="14592" width="9.140625" style="250"/>
    <col min="14593" max="14593" width="21.28515625" style="250" customWidth="1"/>
    <col min="14594" max="14594" width="4.42578125" style="250" customWidth="1"/>
    <col min="14595" max="14595" width="55.5703125" style="250" customWidth="1"/>
    <col min="14596" max="14596" width="10.28515625" style="250" bestFit="1" customWidth="1"/>
    <col min="14597" max="14597" width="12.7109375" style="250" customWidth="1"/>
    <col min="14598" max="14598" width="10.7109375" style="250" customWidth="1"/>
    <col min="14599" max="14602" width="9.140625" style="250" bestFit="1" customWidth="1"/>
    <col min="14603" max="14605" width="9" style="250" bestFit="1" customWidth="1"/>
    <col min="14606" max="14607" width="8.5703125" style="250" customWidth="1"/>
    <col min="14608" max="14608" width="8.85546875" style="250" customWidth="1"/>
    <col min="14609" max="14848" width="9.140625" style="250"/>
    <col min="14849" max="14849" width="21.28515625" style="250" customWidth="1"/>
    <col min="14850" max="14850" width="4.42578125" style="250" customWidth="1"/>
    <col min="14851" max="14851" width="55.5703125" style="250" customWidth="1"/>
    <col min="14852" max="14852" width="10.28515625" style="250" bestFit="1" customWidth="1"/>
    <col min="14853" max="14853" width="12.7109375" style="250" customWidth="1"/>
    <col min="14854" max="14854" width="10.7109375" style="250" customWidth="1"/>
    <col min="14855" max="14858" width="9.140625" style="250" bestFit="1" customWidth="1"/>
    <col min="14859" max="14861" width="9" style="250" bestFit="1" customWidth="1"/>
    <col min="14862" max="14863" width="8.5703125" style="250" customWidth="1"/>
    <col min="14864" max="14864" width="8.85546875" style="250" customWidth="1"/>
    <col min="14865" max="15104" width="9.140625" style="250"/>
    <col min="15105" max="15105" width="21.28515625" style="250" customWidth="1"/>
    <col min="15106" max="15106" width="4.42578125" style="250" customWidth="1"/>
    <col min="15107" max="15107" width="55.5703125" style="250" customWidth="1"/>
    <col min="15108" max="15108" width="10.28515625" style="250" bestFit="1" customWidth="1"/>
    <col min="15109" max="15109" width="12.7109375" style="250" customWidth="1"/>
    <col min="15110" max="15110" width="10.7109375" style="250" customWidth="1"/>
    <col min="15111" max="15114" width="9.140625" style="250" bestFit="1" customWidth="1"/>
    <col min="15115" max="15117" width="9" style="250" bestFit="1" customWidth="1"/>
    <col min="15118" max="15119" width="8.5703125" style="250" customWidth="1"/>
    <col min="15120" max="15120" width="8.85546875" style="250" customWidth="1"/>
    <col min="15121" max="15360" width="9.140625" style="250"/>
    <col min="15361" max="15361" width="21.28515625" style="250" customWidth="1"/>
    <col min="15362" max="15362" width="4.42578125" style="250" customWidth="1"/>
    <col min="15363" max="15363" width="55.5703125" style="250" customWidth="1"/>
    <col min="15364" max="15364" width="10.28515625" style="250" bestFit="1" customWidth="1"/>
    <col min="15365" max="15365" width="12.7109375" style="250" customWidth="1"/>
    <col min="15366" max="15366" width="10.7109375" style="250" customWidth="1"/>
    <col min="15367" max="15370" width="9.140625" style="250" bestFit="1" customWidth="1"/>
    <col min="15371" max="15373" width="9" style="250" bestFit="1" customWidth="1"/>
    <col min="15374" max="15375" width="8.5703125" style="250" customWidth="1"/>
    <col min="15376" max="15376" width="8.85546875" style="250" customWidth="1"/>
    <col min="15377" max="15616" width="9.140625" style="250"/>
    <col min="15617" max="15617" width="21.28515625" style="250" customWidth="1"/>
    <col min="15618" max="15618" width="4.42578125" style="250" customWidth="1"/>
    <col min="15619" max="15619" width="55.5703125" style="250" customWidth="1"/>
    <col min="15620" max="15620" width="10.28515625" style="250" bestFit="1" customWidth="1"/>
    <col min="15621" max="15621" width="12.7109375" style="250" customWidth="1"/>
    <col min="15622" max="15622" width="10.7109375" style="250" customWidth="1"/>
    <col min="15623" max="15626" width="9.140625" style="250" bestFit="1" customWidth="1"/>
    <col min="15627" max="15629" width="9" style="250" bestFit="1" customWidth="1"/>
    <col min="15630" max="15631" width="8.5703125" style="250" customWidth="1"/>
    <col min="15632" max="15632" width="8.85546875" style="250" customWidth="1"/>
    <col min="15633" max="15872" width="9.140625" style="250"/>
    <col min="15873" max="15873" width="21.28515625" style="250" customWidth="1"/>
    <col min="15874" max="15874" width="4.42578125" style="250" customWidth="1"/>
    <col min="15875" max="15875" width="55.5703125" style="250" customWidth="1"/>
    <col min="15876" max="15876" width="10.28515625" style="250" bestFit="1" customWidth="1"/>
    <col min="15877" max="15877" width="12.7109375" style="250" customWidth="1"/>
    <col min="15878" max="15878" width="10.7109375" style="250" customWidth="1"/>
    <col min="15879" max="15882" width="9.140625" style="250" bestFit="1" customWidth="1"/>
    <col min="15883" max="15885" width="9" style="250" bestFit="1" customWidth="1"/>
    <col min="15886" max="15887" width="8.5703125" style="250" customWidth="1"/>
    <col min="15888" max="15888" width="8.85546875" style="250" customWidth="1"/>
    <col min="15889" max="16128" width="9.140625" style="250"/>
    <col min="16129" max="16129" width="21.28515625" style="250" customWidth="1"/>
    <col min="16130" max="16130" width="4.42578125" style="250" customWidth="1"/>
    <col min="16131" max="16131" width="55.5703125" style="250" customWidth="1"/>
    <col min="16132" max="16132" width="10.28515625" style="250" bestFit="1" customWidth="1"/>
    <col min="16133" max="16133" width="12.7109375" style="250" customWidth="1"/>
    <col min="16134" max="16134" width="10.7109375" style="250" customWidth="1"/>
    <col min="16135" max="16138" width="9.140625" style="250" bestFit="1" customWidth="1"/>
    <col min="16139" max="16141" width="9" style="250" bestFit="1" customWidth="1"/>
    <col min="16142" max="16143" width="8.5703125" style="250" customWidth="1"/>
    <col min="16144" max="16144" width="8.85546875" style="250" customWidth="1"/>
    <col min="16145" max="16384" width="9.140625" style="250"/>
  </cols>
  <sheetData>
    <row r="1" spans="1:17"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>
      <c r="A2" s="251"/>
      <c r="B2" s="252"/>
      <c r="C2" s="287"/>
      <c r="D2" s="286"/>
      <c r="E2" s="253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>
      <c r="A3" s="259"/>
      <c r="B3" s="259"/>
      <c r="C3" s="288"/>
      <c r="D3" s="259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7">
      <c r="A4" s="288"/>
      <c r="B4" s="288"/>
      <c r="C4" s="288"/>
      <c r="D4" s="259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</row>
    <row r="5" spans="1:17" ht="57" hidden="1" customHeight="1">
      <c r="A5" s="256"/>
      <c r="B5" s="289"/>
      <c r="C5" s="289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</row>
    <row r="6" spans="1:17" ht="15" hidden="1" customHeight="1">
      <c r="A6" s="290"/>
      <c r="B6" s="258"/>
      <c r="C6" s="259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</row>
    <row r="7" spans="1:17" ht="15" hidden="1" customHeight="1">
      <c r="A7" s="290"/>
      <c r="C7" s="261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</row>
    <row r="8" spans="1:17" ht="15" hidden="1" customHeight="1">
      <c r="A8" s="290"/>
      <c r="B8" s="262"/>
      <c r="C8" s="291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</row>
    <row r="9" spans="1:17" ht="15" hidden="1" customHeight="1">
      <c r="A9" s="264"/>
      <c r="B9" s="262"/>
      <c r="C9" s="263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</row>
    <row r="10" spans="1:17" ht="13.15" hidden="1" customHeight="1">
      <c r="A10" s="264"/>
      <c r="B10" s="262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</row>
    <row r="11" spans="1:17" ht="15" hidden="1" customHeight="1">
      <c r="A11" s="264"/>
      <c r="B11" s="262"/>
      <c r="C11" s="259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</row>
    <row r="12" spans="1:17" ht="15" hidden="1" customHeight="1">
      <c r="A12" s="264"/>
      <c r="B12" s="264"/>
      <c r="C12" s="259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</row>
    <row r="13" spans="1:17" ht="15" hidden="1" customHeight="1">
      <c r="A13" s="264"/>
      <c r="B13" s="272"/>
      <c r="C13" s="263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</row>
    <row r="14" spans="1:17" ht="25.9" hidden="1" customHeight="1">
      <c r="A14" s="264"/>
      <c r="B14" s="272"/>
      <c r="C14" s="265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</row>
    <row r="15" spans="1:17" ht="15" hidden="1" customHeight="1">
      <c r="A15" s="264"/>
      <c r="B15" s="272"/>
      <c r="C15" s="263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</row>
    <row r="16" spans="1:17" ht="15" hidden="1" customHeight="1">
      <c r="A16" s="264"/>
      <c r="B16" s="292"/>
      <c r="C16" s="259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</row>
    <row r="17" spans="1:16" ht="15" hidden="1" customHeight="1">
      <c r="A17" s="293"/>
      <c r="B17" s="263"/>
      <c r="C17" s="284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</row>
    <row r="18" spans="1:16" ht="24.6" hidden="1" customHeight="1">
      <c r="A18" s="294"/>
      <c r="B18" s="258"/>
      <c r="C18" s="259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</row>
    <row r="19" spans="1:16" ht="36.6" hidden="1" customHeight="1">
      <c r="A19" s="294"/>
      <c r="B19" s="263"/>
      <c r="C19" s="284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</row>
    <row r="20" spans="1:16" ht="42.6" customHeight="1">
      <c r="A20" s="266"/>
      <c r="B20" s="295"/>
      <c r="C20" s="295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</row>
    <row r="21" spans="1:16" ht="13.15" hidden="1" customHeight="1">
      <c r="A21" s="264"/>
      <c r="B21" s="272"/>
      <c r="C21" s="263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</row>
    <row r="22" spans="1:16" ht="15" hidden="1" customHeight="1">
      <c r="A22" s="264"/>
      <c r="B22" s="272"/>
      <c r="C22" s="268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</row>
    <row r="23" spans="1:16" ht="15" hidden="1" customHeight="1">
      <c r="A23" s="264"/>
      <c r="B23" s="272"/>
      <c r="C23" s="259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</row>
    <row r="24" spans="1:16" ht="15" hidden="1" customHeight="1">
      <c r="A24" s="264"/>
      <c r="B24" s="272"/>
      <c r="C24" s="269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</row>
    <row r="25" spans="1:16" ht="15" hidden="1" customHeight="1">
      <c r="A25" s="264"/>
      <c r="B25" s="272"/>
      <c r="C25" s="263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</row>
    <row r="26" spans="1:16" ht="15" hidden="1" customHeight="1">
      <c r="A26" s="264"/>
      <c r="B26" s="272"/>
      <c r="C26" s="265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</row>
    <row r="27" spans="1:16" ht="15" hidden="1" customHeight="1">
      <c r="A27" s="264"/>
      <c r="B27" s="272"/>
      <c r="C27" s="265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</row>
    <row r="28" spans="1:16" ht="15" hidden="1" customHeight="1">
      <c r="A28" s="264"/>
      <c r="B28" s="272"/>
      <c r="C28" s="263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</row>
    <row r="29" spans="1:16" ht="15" hidden="1" customHeight="1">
      <c r="A29" s="264"/>
      <c r="B29" s="272"/>
      <c r="C29" s="263"/>
      <c r="D29" s="260"/>
    </row>
    <row r="30" spans="1:16" ht="15" hidden="1" customHeight="1">
      <c r="A30" s="264"/>
      <c r="B30" s="272"/>
      <c r="C30" s="263"/>
      <c r="D30" s="260"/>
    </row>
    <row r="31" spans="1:16" ht="15" hidden="1" customHeight="1">
      <c r="A31" s="264"/>
      <c r="B31" s="272"/>
      <c r="C31" s="263"/>
      <c r="D31" s="260"/>
    </row>
    <row r="32" spans="1:16" ht="15" hidden="1" customHeight="1">
      <c r="A32" s="264"/>
      <c r="B32" s="272"/>
      <c r="C32" s="263"/>
      <c r="D32" s="260"/>
    </row>
    <row r="33" spans="1:16" ht="15" hidden="1" customHeight="1">
      <c r="A33" s="264"/>
      <c r="B33" s="272"/>
      <c r="C33" s="263"/>
      <c r="D33" s="260"/>
    </row>
    <row r="34" spans="1:16">
      <c r="A34" s="264"/>
      <c r="B34" s="272"/>
      <c r="C34" s="263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</row>
    <row r="35" spans="1:16" ht="15" hidden="1" customHeight="1">
      <c r="A35" s="264"/>
      <c r="B35" s="272"/>
      <c r="C35" s="27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</row>
    <row r="36" spans="1:16" ht="15" hidden="1" customHeight="1">
      <c r="A36" s="264"/>
      <c r="B36" s="272"/>
      <c r="C36" s="27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</row>
    <row r="37" spans="1:16" ht="15" hidden="1" customHeight="1">
      <c r="A37" s="264"/>
      <c r="B37" s="272"/>
      <c r="C37" s="27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</row>
    <row r="38" spans="1:16" ht="15" hidden="1" customHeight="1">
      <c r="A38" s="264"/>
      <c r="B38" s="272"/>
      <c r="C38" s="27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</row>
    <row r="39" spans="1:16" ht="15" hidden="1" customHeight="1">
      <c r="A39" s="264"/>
      <c r="B39" s="272"/>
      <c r="C39" s="27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</row>
    <row r="40" spans="1:16" ht="15" hidden="1" customHeight="1">
      <c r="A40" s="264"/>
      <c r="B40" s="272"/>
      <c r="C40" s="27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</row>
    <row r="41" spans="1:16" ht="15" hidden="1" customHeight="1">
      <c r="A41" s="264"/>
      <c r="B41" s="272"/>
      <c r="C41" s="27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</row>
    <row r="42" spans="1:16" ht="15" hidden="1" customHeight="1">
      <c r="A42" s="264"/>
      <c r="B42" s="272"/>
      <c r="C42" s="27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</row>
    <row r="43" spans="1:16" ht="15" hidden="1" customHeight="1">
      <c r="A43" s="264"/>
      <c r="B43" s="272"/>
      <c r="C43" s="27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</row>
    <row r="44" spans="1:16" ht="15" hidden="1" customHeight="1">
      <c r="A44" s="264"/>
      <c r="B44" s="272"/>
      <c r="C44" s="27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</row>
    <row r="45" spans="1:16" ht="15" hidden="1" customHeight="1">
      <c r="A45" s="264"/>
      <c r="B45" s="272"/>
      <c r="C45" s="27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</row>
    <row r="46" spans="1:16" ht="15" hidden="1" customHeight="1">
      <c r="A46" s="264"/>
      <c r="B46" s="272"/>
      <c r="C46" s="27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</row>
    <row r="47" spans="1:16" ht="15" hidden="1" customHeight="1">
      <c r="A47" s="264"/>
      <c r="B47" s="272"/>
      <c r="C47" s="27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</row>
    <row r="48" spans="1:16" ht="15" hidden="1" customHeight="1">
      <c r="A48" s="264"/>
      <c r="B48" s="272"/>
      <c r="C48" s="27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</row>
    <row r="49" spans="1:16" ht="15" hidden="1" customHeight="1">
      <c r="A49" s="264"/>
      <c r="B49" s="272"/>
      <c r="C49" s="27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</row>
    <row r="50" spans="1:16" ht="15" hidden="1" customHeight="1">
      <c r="A50" s="264"/>
      <c r="B50" s="272"/>
      <c r="C50" s="259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</row>
    <row r="51" spans="1:16">
      <c r="A51" s="264"/>
      <c r="B51" s="272"/>
      <c r="C51" s="259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</row>
    <row r="52" spans="1:16">
      <c r="A52" s="264"/>
      <c r="B52" s="272"/>
      <c r="C52" s="259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</row>
    <row r="53" spans="1:16">
      <c r="A53" s="264"/>
      <c r="B53" s="272"/>
      <c r="C53" s="259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</row>
    <row r="54" spans="1:16">
      <c r="A54" s="264"/>
      <c r="B54" s="272"/>
      <c r="C54" s="259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</row>
    <row r="55" spans="1:16">
      <c r="A55" s="264"/>
      <c r="B55" s="272"/>
      <c r="C55" s="259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</row>
    <row r="56" spans="1:16">
      <c r="A56" s="264"/>
      <c r="B56" s="272"/>
      <c r="C56" s="259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</row>
    <row r="57" spans="1:16">
      <c r="A57" s="264"/>
      <c r="B57" s="272"/>
      <c r="C57" s="259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</row>
    <row r="58" spans="1:16">
      <c r="A58" s="264"/>
      <c r="B58" s="272"/>
      <c r="C58" s="27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</row>
    <row r="59" spans="1:16">
      <c r="A59" s="264"/>
      <c r="B59" s="272"/>
      <c r="C59" s="27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</row>
    <row r="60" spans="1:16">
      <c r="A60" s="264"/>
      <c r="B60" s="272"/>
      <c r="C60" s="27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</row>
    <row r="61" spans="1:16">
      <c r="A61" s="264"/>
      <c r="B61" s="272"/>
      <c r="C61" s="27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</row>
    <row r="62" spans="1:16">
      <c r="A62" s="264"/>
      <c r="B62" s="272"/>
      <c r="C62" s="27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</row>
    <row r="63" spans="1:16">
      <c r="A63" s="264"/>
      <c r="B63" s="272"/>
      <c r="C63" s="27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</row>
    <row r="64" spans="1:16">
      <c r="A64" s="264"/>
      <c r="B64" s="272"/>
      <c r="C64" s="27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</row>
    <row r="65" spans="1:16">
      <c r="A65" s="264"/>
      <c r="B65" s="272"/>
      <c r="C65" s="27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</row>
    <row r="66" spans="1:16">
      <c r="A66" s="264"/>
      <c r="B66" s="272"/>
      <c r="C66" s="270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</row>
    <row r="67" spans="1:16">
      <c r="A67" s="264"/>
      <c r="B67" s="272"/>
      <c r="C67" s="270"/>
      <c r="D67" s="260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</row>
    <row r="68" spans="1:16">
      <c r="A68" s="264"/>
      <c r="B68" s="272"/>
      <c r="C68" s="27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</row>
    <row r="69" spans="1:16">
      <c r="A69" s="264"/>
      <c r="B69" s="272"/>
      <c r="C69" s="270"/>
      <c r="D69" s="260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</row>
    <row r="70" spans="1:16">
      <c r="A70" s="264"/>
      <c r="B70" s="272"/>
      <c r="C70" s="27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</row>
    <row r="71" spans="1:16">
      <c r="A71" s="264"/>
      <c r="B71" s="272"/>
      <c r="C71" s="27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</row>
    <row r="72" spans="1:16">
      <c r="A72" s="264"/>
      <c r="B72" s="272"/>
      <c r="C72" s="270"/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</row>
    <row r="73" spans="1:16">
      <c r="A73" s="264"/>
      <c r="B73" s="272"/>
      <c r="C73" s="27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</row>
    <row r="74" spans="1:16" ht="18" customHeight="1">
      <c r="A74" s="264"/>
      <c r="B74" s="272"/>
      <c r="C74" s="270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</row>
    <row r="75" spans="1:16">
      <c r="A75" s="264"/>
      <c r="B75" s="272"/>
      <c r="C75" s="27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</row>
    <row r="76" spans="1:16">
      <c r="A76" s="264"/>
      <c r="B76" s="272"/>
      <c r="C76" s="270"/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</row>
    <row r="77" spans="1:16">
      <c r="A77" s="264"/>
      <c r="B77" s="272"/>
      <c r="C77" s="27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</row>
    <row r="78" spans="1:16">
      <c r="A78" s="264"/>
      <c r="B78" s="272"/>
      <c r="C78" s="270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</row>
    <row r="79" spans="1:16">
      <c r="A79" s="264"/>
      <c r="B79" s="272"/>
      <c r="C79" s="270"/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</row>
    <row r="80" spans="1:16">
      <c r="A80" s="264"/>
      <c r="B80" s="272"/>
      <c r="C80" s="270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260"/>
    </row>
    <row r="81" spans="1:16">
      <c r="A81" s="264"/>
      <c r="B81" s="272"/>
      <c r="C81" s="270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</row>
    <row r="82" spans="1:16">
      <c r="A82" s="264"/>
      <c r="B82" s="272"/>
      <c r="C82" s="270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260"/>
    </row>
    <row r="83" spans="1:16">
      <c r="A83" s="264"/>
      <c r="B83" s="272"/>
      <c r="C83" s="270"/>
      <c r="D83" s="260"/>
      <c r="E83" s="260"/>
      <c r="F83" s="260"/>
      <c r="G83" s="260"/>
      <c r="H83" s="260"/>
      <c r="I83" s="260"/>
      <c r="J83" s="260"/>
      <c r="K83" s="260"/>
      <c r="L83" s="260"/>
      <c r="M83" s="260"/>
      <c r="N83" s="260"/>
      <c r="O83" s="260"/>
      <c r="P83" s="260"/>
    </row>
    <row r="84" spans="1:16">
      <c r="A84" s="264"/>
      <c r="B84" s="271"/>
      <c r="C84" s="259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260"/>
    </row>
    <row r="85" spans="1:16">
      <c r="A85" s="264"/>
      <c r="B85" s="271"/>
      <c r="C85" s="259"/>
      <c r="D85" s="260"/>
      <c r="E85" s="260"/>
      <c r="F85" s="260"/>
      <c r="G85" s="260"/>
      <c r="H85" s="260"/>
      <c r="I85" s="260"/>
      <c r="J85" s="260"/>
      <c r="K85" s="260"/>
      <c r="L85" s="260"/>
      <c r="M85" s="260"/>
      <c r="N85" s="260"/>
      <c r="O85" s="260"/>
      <c r="P85" s="260"/>
    </row>
    <row r="86" spans="1:16">
      <c r="A86" s="264"/>
      <c r="B86" s="271"/>
      <c r="C86" s="259"/>
      <c r="D86" s="260"/>
      <c r="E86" s="260"/>
      <c r="F86" s="260"/>
      <c r="G86" s="260"/>
      <c r="H86" s="260"/>
      <c r="I86" s="260"/>
      <c r="J86" s="260"/>
      <c r="K86" s="260"/>
      <c r="L86" s="260"/>
      <c r="M86" s="260"/>
      <c r="N86" s="260"/>
      <c r="O86" s="260"/>
      <c r="P86" s="260"/>
    </row>
    <row r="87" spans="1:16">
      <c r="A87" s="264"/>
      <c r="B87" s="271"/>
      <c r="C87" s="270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</row>
    <row r="88" spans="1:16">
      <c r="A88" s="264"/>
      <c r="B88" s="271"/>
      <c r="C88" s="270"/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</row>
    <row r="89" spans="1:16" ht="16.899999999999999" customHeight="1">
      <c r="A89" s="264"/>
      <c r="B89" s="271"/>
      <c r="C89" s="27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</row>
    <row r="90" spans="1:16" ht="16.899999999999999" customHeight="1">
      <c r="A90" s="264"/>
      <c r="B90" s="271"/>
      <c r="C90" s="270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</row>
    <row r="91" spans="1:16" ht="16.899999999999999" customHeight="1">
      <c r="A91" s="264"/>
      <c r="B91" s="271"/>
      <c r="C91" s="27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</row>
    <row r="92" spans="1:16" ht="16.899999999999999" customHeight="1">
      <c r="A92" s="264"/>
      <c r="B92" s="271"/>
      <c r="C92" s="27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</row>
    <row r="93" spans="1:16" ht="27.75" customHeight="1">
      <c r="A93" s="264"/>
      <c r="B93" s="271"/>
      <c r="C93" s="27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</row>
    <row r="94" spans="1:16" ht="11.45" customHeight="1">
      <c r="A94" s="264"/>
      <c r="B94" s="271"/>
      <c r="C94" s="27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</row>
    <row r="95" spans="1:16" ht="16.5" customHeight="1">
      <c r="A95" s="264"/>
      <c r="B95" s="271"/>
      <c r="C95" s="27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</row>
    <row r="96" spans="1:16" ht="12" customHeight="1">
      <c r="A96" s="264"/>
      <c r="B96" s="271"/>
      <c r="C96" s="27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</row>
    <row r="97" spans="1:16" ht="10.9" customHeight="1">
      <c r="A97" s="264"/>
      <c r="B97" s="271"/>
      <c r="C97" s="27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</row>
    <row r="98" spans="1:16" ht="15" hidden="1" customHeight="1">
      <c r="A98" s="264"/>
      <c r="B98" s="272"/>
      <c r="C98" s="263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</row>
    <row r="99" spans="1:16" ht="15" hidden="1" customHeight="1">
      <c r="A99" s="264"/>
      <c r="B99" s="272"/>
      <c r="C99" s="27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</row>
    <row r="100" spans="1:16" ht="15" hidden="1" customHeight="1">
      <c r="A100" s="264"/>
      <c r="B100" s="272"/>
      <c r="C100" s="27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</row>
    <row r="101" spans="1:16" ht="15" hidden="1" customHeight="1">
      <c r="A101" s="264"/>
      <c r="B101" s="272"/>
      <c r="C101" s="27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</row>
    <row r="102" spans="1:16" ht="15" hidden="1" customHeight="1">
      <c r="A102" s="264"/>
      <c r="B102" s="272"/>
      <c r="C102" s="27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</row>
    <row r="103" spans="1:16" ht="15" hidden="1" customHeight="1">
      <c r="A103" s="264"/>
      <c r="B103" s="272"/>
      <c r="C103" s="27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</row>
    <row r="104" spans="1:16" ht="15" hidden="1" customHeight="1">
      <c r="A104" s="264"/>
      <c r="B104" s="272"/>
      <c r="C104" s="27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</row>
    <row r="105" spans="1:16" ht="15" hidden="1" customHeight="1">
      <c r="A105" s="264"/>
      <c r="B105" s="272"/>
      <c r="C105" s="27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</row>
    <row r="106" spans="1:16" ht="15" hidden="1" customHeight="1">
      <c r="A106" s="264"/>
      <c r="B106" s="272"/>
      <c r="C106" s="27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</row>
    <row r="107" spans="1:16" ht="15" hidden="1" customHeight="1">
      <c r="A107" s="264"/>
      <c r="B107" s="272"/>
      <c r="C107" s="27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</row>
    <row r="108" spans="1:16" ht="15" hidden="1" customHeight="1">
      <c r="A108" s="264"/>
      <c r="B108" s="272"/>
      <c r="C108" s="27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</row>
    <row r="109" spans="1:16" ht="15" hidden="1" customHeight="1">
      <c r="A109" s="264"/>
      <c r="B109" s="272"/>
      <c r="C109" s="27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</row>
    <row r="110" spans="1:16" ht="15" hidden="1" customHeight="1">
      <c r="A110" s="264"/>
      <c r="B110" s="272"/>
      <c r="C110" s="27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</row>
    <row r="111" spans="1:16" ht="15" hidden="1" customHeight="1">
      <c r="A111" s="264"/>
      <c r="B111" s="272"/>
      <c r="C111" s="27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</row>
    <row r="112" spans="1:16" ht="15" hidden="1" customHeight="1">
      <c r="A112" s="264"/>
      <c r="B112" s="272"/>
      <c r="C112" s="27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</row>
    <row r="113" spans="1:16" ht="15" hidden="1" customHeight="1">
      <c r="A113" s="264"/>
      <c r="B113" s="272"/>
      <c r="C113" s="27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</row>
    <row r="114" spans="1:16" ht="15" hidden="1" customHeight="1">
      <c r="A114" s="264"/>
      <c r="B114" s="272"/>
      <c r="C114" s="27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</row>
    <row r="115" spans="1:16" ht="15" hidden="1" customHeight="1">
      <c r="A115" s="264"/>
      <c r="B115" s="272"/>
      <c r="C115" s="27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</row>
    <row r="116" spans="1:16" ht="13.15" hidden="1" customHeight="1">
      <c r="A116" s="264"/>
      <c r="B116" s="272"/>
      <c r="C116" s="273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</row>
    <row r="117" spans="1:16" ht="15" hidden="1" customHeight="1">
      <c r="A117" s="264"/>
      <c r="B117" s="272"/>
      <c r="C117" s="27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</row>
    <row r="118" spans="1:16" ht="15" hidden="1" customHeight="1">
      <c r="A118" s="264"/>
      <c r="B118" s="272"/>
      <c r="C118" s="259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</row>
    <row r="119" spans="1:16" ht="15" hidden="1" customHeight="1">
      <c r="A119" s="264"/>
      <c r="B119" s="272"/>
      <c r="C119" s="27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</row>
    <row r="120" spans="1:16" ht="15" hidden="1" customHeight="1">
      <c r="A120" s="264"/>
      <c r="B120" s="272"/>
      <c r="C120" s="27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</row>
    <row r="121" spans="1:16" ht="15" hidden="1" customHeight="1">
      <c r="A121" s="264"/>
      <c r="B121" s="272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</row>
    <row r="122" spans="1:16" ht="15" hidden="1" customHeight="1">
      <c r="A122" s="264"/>
      <c r="B122" s="272"/>
      <c r="C122" s="269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</row>
    <row r="123" spans="1:16" ht="15" hidden="1" customHeight="1">
      <c r="A123" s="264"/>
      <c r="B123" s="272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</row>
    <row r="124" spans="1:16" ht="15" hidden="1" customHeight="1">
      <c r="A124" s="264"/>
      <c r="B124" s="272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</row>
    <row r="125" spans="1:16" ht="15" hidden="1" customHeight="1">
      <c r="A125" s="264"/>
      <c r="B125" s="272"/>
      <c r="C125" s="263"/>
      <c r="D125" s="260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</row>
    <row r="126" spans="1:16" ht="15" hidden="1" customHeight="1">
      <c r="A126" s="264"/>
      <c r="B126" s="272"/>
      <c r="C126" s="259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</row>
    <row r="127" spans="1:16" ht="15" hidden="1" customHeight="1">
      <c r="A127" s="264"/>
      <c r="B127" s="272"/>
      <c r="C127" s="263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</row>
    <row r="128" spans="1:16" ht="15" hidden="1" customHeight="1">
      <c r="A128" s="264"/>
      <c r="B128" s="272"/>
      <c r="C128" s="259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</row>
    <row r="129" spans="1:16" ht="15" hidden="1" customHeight="1">
      <c r="A129" s="264"/>
      <c r="B129" s="272"/>
      <c r="C129" s="259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</row>
    <row r="130" spans="1:16" ht="15" hidden="1" customHeight="1">
      <c r="A130" s="264"/>
      <c r="B130" s="272"/>
      <c r="C130" s="259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</row>
    <row r="131" spans="1:16" ht="15" hidden="1" customHeight="1">
      <c r="A131" s="264"/>
      <c r="B131" s="272"/>
      <c r="C131" s="259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</row>
    <row r="132" spans="1:16" ht="15" hidden="1" customHeight="1">
      <c r="A132" s="264"/>
      <c r="B132" s="272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</row>
    <row r="133" spans="1:16" ht="15" hidden="1" customHeight="1">
      <c r="A133" s="264"/>
      <c r="B133" s="271"/>
      <c r="C133" s="259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</row>
    <row r="134" spans="1:16" ht="15" hidden="1" customHeight="1">
      <c r="A134" s="264"/>
      <c r="B134" s="262"/>
      <c r="C134" s="263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</row>
    <row r="135" spans="1:16" ht="15" hidden="1" customHeight="1">
      <c r="A135" s="264"/>
      <c r="B135" s="262"/>
      <c r="C135" s="259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</row>
    <row r="136" spans="1:16" ht="15" hidden="1" customHeight="1">
      <c r="A136" s="264"/>
      <c r="B136" s="262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</row>
    <row r="137" spans="1:16" ht="15" hidden="1" customHeight="1">
      <c r="A137" s="264"/>
      <c r="B137" s="262"/>
      <c r="C137" s="27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</row>
    <row r="138" spans="1:16" ht="15" hidden="1" customHeight="1">
      <c r="A138" s="264"/>
      <c r="B138" s="262"/>
      <c r="C138" s="27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</row>
    <row r="139" spans="1:16" ht="15" hidden="1" customHeight="1">
      <c r="A139" s="264"/>
      <c r="B139" s="262"/>
      <c r="C139" s="27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</row>
    <row r="140" spans="1:16" ht="15" hidden="1" customHeight="1">
      <c r="A140" s="264"/>
      <c r="B140" s="262"/>
      <c r="C140" s="27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</row>
    <row r="141" spans="1:16" ht="15" hidden="1" customHeight="1">
      <c r="A141" s="264"/>
      <c r="B141" s="262"/>
      <c r="C141" s="27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</row>
    <row r="142" spans="1:16" ht="15" hidden="1" customHeight="1">
      <c r="A142" s="264"/>
      <c r="B142" s="262"/>
      <c r="C142" s="27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</row>
    <row r="143" spans="1:16" ht="15" hidden="1" customHeight="1">
      <c r="A143" s="264"/>
      <c r="B143" s="262"/>
      <c r="C143" s="27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</row>
    <row r="144" spans="1:16" ht="15" hidden="1" customHeight="1">
      <c r="A144" s="264"/>
      <c r="B144" s="262"/>
      <c r="C144" s="27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</row>
    <row r="145" spans="1:16" ht="15" hidden="1" customHeight="1">
      <c r="A145" s="264"/>
      <c r="B145" s="262"/>
      <c r="C145" s="27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</row>
    <row r="146" spans="1:16" ht="15" hidden="1" customHeight="1">
      <c r="A146" s="264"/>
      <c r="B146" s="262"/>
      <c r="C146" s="27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</row>
    <row r="147" spans="1:16" ht="15" hidden="1" customHeight="1">
      <c r="A147" s="264"/>
      <c r="B147" s="262"/>
      <c r="C147" s="27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</row>
    <row r="148" spans="1:16" ht="15" hidden="1" customHeight="1">
      <c r="A148" s="264"/>
      <c r="B148" s="262"/>
      <c r="C148" s="27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</row>
    <row r="149" spans="1:16" ht="15" hidden="1" customHeight="1">
      <c r="A149" s="264"/>
      <c r="B149" s="262"/>
      <c r="C149" s="263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</row>
    <row r="150" spans="1:16" ht="15" hidden="1" customHeight="1">
      <c r="A150" s="264"/>
      <c r="B150" s="274"/>
      <c r="C150" s="263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</row>
    <row r="151" spans="1:16" ht="15" hidden="1" customHeight="1">
      <c r="A151" s="264"/>
      <c r="B151" s="274"/>
      <c r="C151" s="263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</row>
    <row r="152" spans="1:16" ht="15" hidden="1" customHeight="1">
      <c r="A152" s="264"/>
      <c r="B152" s="274"/>
      <c r="C152" s="263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</row>
    <row r="153" spans="1:16" ht="15" hidden="1" customHeight="1">
      <c r="A153" s="264"/>
      <c r="B153" s="274"/>
      <c r="C153" s="259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</row>
    <row r="154" spans="1:16" ht="15" hidden="1" customHeight="1">
      <c r="A154" s="264"/>
      <c r="B154" s="274"/>
      <c r="C154" s="263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</row>
    <row r="155" spans="1:16" ht="15" hidden="1" customHeight="1">
      <c r="A155" s="264"/>
      <c r="B155" s="274"/>
      <c r="C155" s="259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</row>
    <row r="156" spans="1:16" ht="15" hidden="1" customHeight="1">
      <c r="A156" s="264"/>
      <c r="B156" s="274"/>
      <c r="C156" s="263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</row>
    <row r="157" spans="1:16" ht="15" hidden="1" customHeight="1">
      <c r="A157" s="264"/>
      <c r="B157" s="274"/>
      <c r="C157" s="259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</row>
    <row r="158" spans="1:16" ht="15" hidden="1" customHeight="1">
      <c r="A158" s="264"/>
      <c r="B158" s="274"/>
      <c r="C158" s="259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</row>
    <row r="159" spans="1:16" ht="15" hidden="1" customHeight="1">
      <c r="A159" s="264"/>
      <c r="B159" s="274"/>
      <c r="C159" s="259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</row>
    <row r="160" spans="1:16" ht="15" hidden="1" customHeight="1">
      <c r="A160" s="264"/>
      <c r="B160" s="274"/>
      <c r="C160" s="259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</row>
    <row r="161" spans="1:16" ht="15" hidden="1" customHeight="1">
      <c r="A161" s="264"/>
      <c r="B161" s="274"/>
      <c r="C161" s="263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</row>
    <row r="162" spans="1:16" ht="15" hidden="1" customHeight="1">
      <c r="A162" s="264"/>
      <c r="B162" s="274"/>
      <c r="C162" s="259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</row>
    <row r="163" spans="1:16" ht="15" hidden="1" customHeight="1">
      <c r="A163" s="264"/>
      <c r="B163" s="274"/>
      <c r="C163" s="263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</row>
    <row r="164" spans="1:16" ht="15" hidden="1" customHeight="1">
      <c r="A164" s="264"/>
      <c r="B164" s="274"/>
      <c r="C164" s="275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</row>
    <row r="165" spans="1:16" ht="15" hidden="1" customHeight="1">
      <c r="A165" s="264"/>
      <c r="B165" s="274"/>
      <c r="C165" s="259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</row>
    <row r="166" spans="1:16" ht="15" hidden="1" customHeight="1">
      <c r="A166" s="264"/>
      <c r="B166" s="274"/>
      <c r="C166" s="259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</row>
    <row r="167" spans="1:16" ht="15" hidden="1" customHeight="1">
      <c r="A167" s="264"/>
      <c r="B167" s="274"/>
      <c r="C167" s="275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</row>
    <row r="168" spans="1:16" ht="15" hidden="1" customHeight="1">
      <c r="A168" s="264"/>
      <c r="B168" s="274"/>
      <c r="C168" s="259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</row>
    <row r="169" spans="1:16" ht="15" hidden="1" customHeight="1">
      <c r="A169" s="264"/>
      <c r="B169" s="274"/>
      <c r="C169" s="275"/>
      <c r="D169" s="260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</row>
    <row r="170" spans="1:16" ht="15" hidden="1" customHeight="1">
      <c r="A170" s="264"/>
      <c r="B170" s="274"/>
      <c r="C170" s="275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</row>
    <row r="171" spans="1:16" ht="15" hidden="1" customHeight="1">
      <c r="A171" s="264"/>
      <c r="B171" s="274"/>
      <c r="C171" s="259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</row>
    <row r="172" spans="1:16" ht="15" hidden="1" customHeight="1">
      <c r="A172" s="264"/>
      <c r="B172" s="274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</row>
    <row r="173" spans="1:16" ht="15" hidden="1" customHeight="1">
      <c r="A173" s="264"/>
      <c r="B173" s="274"/>
      <c r="C173" s="259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</row>
    <row r="174" spans="1:16" ht="15" hidden="1" customHeight="1">
      <c r="A174" s="264"/>
      <c r="B174" s="274"/>
      <c r="C174" s="263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</row>
    <row r="175" spans="1:16" ht="15" hidden="1" customHeight="1">
      <c r="A175" s="264"/>
      <c r="B175" s="274"/>
      <c r="C175" s="263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</row>
    <row r="176" spans="1:16" ht="15" hidden="1" customHeight="1">
      <c r="A176" s="264"/>
      <c r="B176" s="274"/>
      <c r="C176" s="263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</row>
    <row r="177" spans="1:16" ht="15" hidden="1" customHeight="1">
      <c r="A177" s="264"/>
      <c r="B177" s="274"/>
      <c r="C177" s="259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</row>
    <row r="178" spans="1:16" ht="15" hidden="1" customHeight="1">
      <c r="A178" s="264"/>
      <c r="B178" s="262"/>
      <c r="C178" s="263"/>
      <c r="D178" s="260"/>
      <c r="E178" s="276"/>
      <c r="F178" s="276"/>
      <c r="G178" s="276"/>
      <c r="H178" s="276"/>
      <c r="I178" s="276"/>
      <c r="J178" s="276"/>
      <c r="K178" s="276"/>
      <c r="L178" s="276"/>
      <c r="M178" s="276"/>
      <c r="N178" s="276"/>
      <c r="O178" s="276"/>
      <c r="P178" s="276"/>
    </row>
    <row r="179" spans="1:16" ht="15" hidden="1" customHeight="1">
      <c r="A179" s="264"/>
      <c r="B179" s="262"/>
      <c r="C179" s="259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</row>
    <row r="180" spans="1:16" ht="15" hidden="1" customHeight="1">
      <c r="A180" s="264"/>
      <c r="B180" s="262"/>
      <c r="C180" s="259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</row>
    <row r="181" spans="1:16" ht="15" hidden="1" customHeight="1">
      <c r="A181" s="264"/>
      <c r="B181" s="262"/>
      <c r="C181" s="259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</row>
    <row r="182" spans="1:16" ht="15" hidden="1" customHeight="1">
      <c r="A182" s="277"/>
      <c r="B182" s="262"/>
      <c r="C182" s="259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</row>
    <row r="183" spans="1:16" ht="15" hidden="1" customHeight="1">
      <c r="A183" s="278"/>
      <c r="B183" s="263"/>
      <c r="C183" s="263"/>
      <c r="D183" s="267"/>
      <c r="E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</row>
    <row r="184" spans="1:16" ht="12" hidden="1" customHeight="1">
      <c r="A184" s="264"/>
      <c r="B184" s="262"/>
      <c r="C184" s="263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</row>
    <row r="185" spans="1:16" ht="42" hidden="1" customHeight="1">
      <c r="A185" s="264"/>
      <c r="B185" s="262"/>
      <c r="C185" s="263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</row>
    <row r="186" spans="1:16" ht="41.45" hidden="1" customHeight="1">
      <c r="A186" s="279"/>
      <c r="B186" s="280"/>
      <c r="C186" s="278"/>
      <c r="D186" s="267"/>
      <c r="E186" s="267"/>
      <c r="F186" s="267"/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</row>
    <row r="187" spans="1:16" ht="26.45" hidden="1" customHeight="1">
      <c r="A187" s="296"/>
      <c r="B187" s="262"/>
      <c r="C187" s="263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</row>
    <row r="188" spans="1:16" ht="15" hidden="1" customHeight="1">
      <c r="A188" s="296"/>
      <c r="B188" s="262"/>
      <c r="C188" s="263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</row>
    <row r="189" spans="1:16" ht="26.45" hidden="1" customHeight="1">
      <c r="A189" s="296"/>
      <c r="B189" s="262"/>
      <c r="C189" s="263"/>
      <c r="D189" s="260"/>
      <c r="E189" s="260"/>
      <c r="F189" s="260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</row>
    <row r="190" spans="1:16" ht="15" hidden="1" customHeight="1">
      <c r="A190" s="296"/>
      <c r="B190" s="262"/>
      <c r="C190" s="259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</row>
    <row r="191" spans="1:16" ht="15" hidden="1" customHeight="1">
      <c r="A191" s="296"/>
      <c r="B191" s="281"/>
      <c r="C191" s="263"/>
      <c r="D191" s="260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</row>
    <row r="192" spans="1:16" ht="15" hidden="1" customHeight="1">
      <c r="A192" s="296"/>
      <c r="B192" s="281"/>
      <c r="C192" s="263"/>
      <c r="D192" s="260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</row>
    <row r="193" spans="1:16" ht="15" hidden="1" customHeight="1">
      <c r="A193" s="296"/>
      <c r="B193" s="281"/>
      <c r="C193" s="263"/>
      <c r="D193" s="260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</row>
    <row r="194" spans="1:16" ht="15" hidden="1" customHeight="1">
      <c r="A194" s="296"/>
      <c r="B194" s="281"/>
      <c r="C194" s="263"/>
      <c r="D194" s="260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</row>
    <row r="195" spans="1:16" ht="15" hidden="1" customHeight="1">
      <c r="A195" s="296"/>
      <c r="B195" s="262"/>
      <c r="C195" s="263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</row>
    <row r="196" spans="1:16" ht="15" hidden="1" customHeight="1">
      <c r="A196" s="296"/>
      <c r="B196" s="262"/>
      <c r="C196" s="263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</row>
    <row r="197" spans="1:16">
      <c r="A197" s="282"/>
      <c r="B197" s="283"/>
      <c r="C197" s="283"/>
      <c r="D197" s="260"/>
      <c r="E197" s="260"/>
      <c r="F197" s="260"/>
      <c r="G197" s="260"/>
      <c r="H197" s="260"/>
      <c r="I197" s="260"/>
      <c r="J197" s="260"/>
      <c r="K197" s="260"/>
      <c r="L197" s="260"/>
      <c r="M197" s="260"/>
      <c r="N197" s="260"/>
      <c r="O197" s="260"/>
      <c r="P197" s="260"/>
    </row>
    <row r="198" spans="1:16">
      <c r="B198" s="284"/>
      <c r="C198" s="284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</row>
    <row r="199" spans="1:16">
      <c r="A199" s="284"/>
      <c r="B199" s="284"/>
      <c r="C199" s="284"/>
      <c r="D199" s="260"/>
    </row>
    <row r="200" spans="1:16">
      <c r="B200" s="284"/>
      <c r="C200" s="284"/>
    </row>
    <row r="201" spans="1:16">
      <c r="B201" s="284"/>
      <c r="C201" s="284"/>
    </row>
    <row r="202" spans="1:16">
      <c r="B202" s="284"/>
      <c r="C202" s="284"/>
    </row>
    <row r="203" spans="1:16">
      <c r="B203" s="284"/>
      <c r="C203" s="284"/>
    </row>
    <row r="204" spans="1:16">
      <c r="B204" s="284"/>
      <c r="C204" s="284"/>
    </row>
    <row r="205" spans="1:16">
      <c r="B205" s="284"/>
      <c r="C205" s="284"/>
    </row>
    <row r="206" spans="1:16">
      <c r="B206" s="284"/>
      <c r="C206" s="284"/>
    </row>
    <row r="207" spans="1:16">
      <c r="B207" s="284"/>
      <c r="C207" s="284"/>
    </row>
    <row r="208" spans="1:16">
      <c r="B208" s="284"/>
      <c r="C208" s="284"/>
    </row>
    <row r="209" spans="2:3">
      <c r="B209" s="284"/>
      <c r="C209" s="284"/>
    </row>
    <row r="210" spans="2:3">
      <c r="B210" s="284"/>
      <c r="C210" s="284"/>
    </row>
    <row r="211" spans="2:3">
      <c r="B211" s="284"/>
      <c r="C211" s="284"/>
    </row>
    <row r="212" spans="2:3">
      <c r="B212" s="284"/>
      <c r="C212" s="284"/>
    </row>
    <row r="213" spans="2:3">
      <c r="B213" s="284"/>
      <c r="C213" s="284"/>
    </row>
    <row r="214" spans="2:3">
      <c r="B214" s="284"/>
      <c r="C214" s="284"/>
    </row>
    <row r="215" spans="2:3">
      <c r="B215" s="284"/>
      <c r="C215" s="284"/>
    </row>
    <row r="216" spans="2:3">
      <c r="B216" s="284"/>
      <c r="C216" s="284"/>
    </row>
    <row r="217" spans="2:3">
      <c r="B217" s="284"/>
      <c r="C217" s="284"/>
    </row>
    <row r="218" spans="2:3">
      <c r="B218" s="284"/>
      <c r="C218" s="284"/>
    </row>
    <row r="219" spans="2:3">
      <c r="B219" s="284"/>
      <c r="C219" s="284"/>
    </row>
    <row r="220" spans="2:3">
      <c r="B220" s="284"/>
      <c r="C220" s="284"/>
    </row>
    <row r="221" spans="2:3">
      <c r="B221" s="284"/>
      <c r="C221" s="284"/>
    </row>
    <row r="222" spans="2:3">
      <c r="B222" s="284"/>
      <c r="C222" s="284"/>
    </row>
    <row r="223" spans="2:3">
      <c r="B223" s="284"/>
      <c r="C223" s="284"/>
    </row>
    <row r="224" spans="2:3">
      <c r="B224" s="284"/>
      <c r="C224" s="284"/>
    </row>
    <row r="225" spans="2:3">
      <c r="B225" s="284"/>
      <c r="C225" s="284"/>
    </row>
    <row r="226" spans="2:3">
      <c r="B226" s="284"/>
      <c r="C226" s="284"/>
    </row>
    <row r="227" spans="2:3">
      <c r="B227" s="284"/>
      <c r="C227" s="284"/>
    </row>
    <row r="228" spans="2:3">
      <c r="B228" s="284"/>
      <c r="C228" s="284"/>
    </row>
    <row r="229" spans="2:3">
      <c r="B229" s="284"/>
      <c r="C229" s="284"/>
    </row>
    <row r="230" spans="2:3">
      <c r="B230" s="284"/>
      <c r="C230" s="284"/>
    </row>
    <row r="231" spans="2:3">
      <c r="B231" s="284"/>
      <c r="C231" s="284"/>
    </row>
    <row r="232" spans="2:3">
      <c r="B232" s="284"/>
      <c r="C232" s="284"/>
    </row>
    <row r="233" spans="2:3">
      <c r="B233" s="284"/>
      <c r="C233" s="284"/>
    </row>
    <row r="234" spans="2:3">
      <c r="B234" s="284"/>
      <c r="C234" s="284"/>
    </row>
    <row r="235" spans="2:3">
      <c r="B235" s="284"/>
      <c r="C235" s="284"/>
    </row>
    <row r="236" spans="2:3">
      <c r="B236" s="284"/>
      <c r="C236" s="284"/>
    </row>
    <row r="237" spans="2:3">
      <c r="B237" s="284"/>
      <c r="C237" s="284"/>
    </row>
    <row r="238" spans="2:3">
      <c r="B238" s="284"/>
      <c r="C238" s="284"/>
    </row>
    <row r="239" spans="2:3">
      <c r="B239" s="284"/>
      <c r="C239" s="284"/>
    </row>
    <row r="240" spans="2:3">
      <c r="B240" s="284"/>
      <c r="C240" s="284"/>
    </row>
    <row r="241" spans="2:3">
      <c r="B241" s="284"/>
      <c r="C241" s="284"/>
    </row>
    <row r="242" spans="2:3">
      <c r="B242" s="284"/>
      <c r="C242" s="284"/>
    </row>
    <row r="243" spans="2:3">
      <c r="B243" s="284"/>
      <c r="C243" s="284"/>
    </row>
    <row r="244" spans="2:3">
      <c r="B244" s="284"/>
      <c r="C244" s="28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1265" r:id="rId4">
          <objectPr defaultSize="0" autoPict="0" r:id="rId5">
            <anchor moveWithCells="1" sizeWithCells="1">
              <from>
                <xdr:col>0</xdr:col>
                <xdr:colOff>0</xdr:colOff>
                <xdr:row>97</xdr:row>
                <xdr:rowOff>0</xdr:rowOff>
              </from>
              <to>
                <xdr:col>0</xdr:col>
                <xdr:colOff>219075</xdr:colOff>
                <xdr:row>97</xdr:row>
                <xdr:rowOff>0</xdr:rowOff>
              </to>
            </anchor>
          </objectPr>
        </oleObject>
      </mc:Choice>
      <mc:Fallback>
        <oleObject progId="Equation.3" shapeId="11265" r:id="rId4"/>
      </mc:Fallback>
    </mc:AlternateContent>
    <mc:AlternateContent xmlns:mc="http://schemas.openxmlformats.org/markup-compatibility/2006">
      <mc:Choice Requires="x14">
        <oleObject progId="Equation.3" shapeId="11266" r:id="rId6">
          <objectPr defaultSize="0" autoPict="0" r:id="rId7">
            <anchor moveWithCells="1" sizeWithCells="1">
              <from>
                <xdr:col>0</xdr:col>
                <xdr:colOff>0</xdr:colOff>
                <xdr:row>97</xdr:row>
                <xdr:rowOff>0</xdr:rowOff>
              </from>
              <to>
                <xdr:col>0</xdr:col>
                <xdr:colOff>219075</xdr:colOff>
                <xdr:row>97</xdr:row>
                <xdr:rowOff>0</xdr:rowOff>
              </to>
            </anchor>
          </objectPr>
        </oleObject>
      </mc:Choice>
      <mc:Fallback>
        <oleObject progId="Equation.3" shapeId="11266" r:id="rId6"/>
      </mc:Fallback>
    </mc:AlternateContent>
    <mc:AlternateContent xmlns:mc="http://schemas.openxmlformats.org/markup-compatibility/2006">
      <mc:Choice Requires="x14">
        <oleObject progId="Equation.3" shapeId="11267" r:id="rId8">
          <objectPr defaultSize="0" autoPict="0" r:id="rId9">
            <anchor moveWithCells="1" sizeWithCells="1">
              <from>
                <xdr:col>0</xdr:col>
                <xdr:colOff>0</xdr:colOff>
                <xdr:row>97</xdr:row>
                <xdr:rowOff>0</xdr:rowOff>
              </from>
              <to>
                <xdr:col>1</xdr:col>
                <xdr:colOff>9525</xdr:colOff>
                <xdr:row>97</xdr:row>
                <xdr:rowOff>0</xdr:rowOff>
              </to>
            </anchor>
          </objectPr>
        </oleObject>
      </mc:Choice>
      <mc:Fallback>
        <oleObject progId="Equation.3" shapeId="11267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00"/>
  <sheetViews>
    <sheetView workbookViewId="0">
      <selection sqref="A1:XFD1048576"/>
    </sheetView>
  </sheetViews>
  <sheetFormatPr defaultColWidth="14.42578125" defaultRowHeight="15"/>
  <cols>
    <col min="1" max="1" width="21.28515625" style="150" customWidth="1"/>
    <col min="2" max="2" width="4.42578125" style="150" customWidth="1"/>
    <col min="3" max="3" width="51.140625" style="150" customWidth="1"/>
    <col min="4" max="5" width="8.85546875" style="150" customWidth="1"/>
    <col min="6" max="6" width="8.7109375" style="150" customWidth="1"/>
    <col min="7" max="13" width="8.85546875" style="150" customWidth="1"/>
    <col min="14" max="15" width="8.5703125" style="150" customWidth="1"/>
    <col min="16" max="25" width="8.85546875" style="150" customWidth="1"/>
    <col min="26" max="26" width="8" style="150" customWidth="1"/>
    <col min="27" max="16384" width="14.42578125" style="150"/>
  </cols>
  <sheetData>
    <row r="1" spans="1:25" ht="12.75" customHeight="1">
      <c r="D1" s="167" t="s">
        <v>0</v>
      </c>
      <c r="E1" s="168"/>
      <c r="F1" s="168"/>
      <c r="G1" s="168"/>
      <c r="H1" s="168"/>
      <c r="I1" s="168"/>
      <c r="J1" s="168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2.75" customHeight="1">
      <c r="D2" s="169" t="s">
        <v>1</v>
      </c>
      <c r="E2" s="168"/>
      <c r="F2" s="168"/>
      <c r="G2" s="168"/>
      <c r="H2" s="168"/>
      <c r="I2" s="168"/>
      <c r="J2" s="16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2.75" customHeight="1"/>
    <row r="4" spans="1:25" ht="18" customHeight="1">
      <c r="D4" s="170" t="s">
        <v>228</v>
      </c>
      <c r="E4" s="171"/>
      <c r="F4" s="171"/>
      <c r="G4" s="171"/>
      <c r="H4" s="171"/>
      <c r="I4" s="171"/>
      <c r="J4" s="171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2.75" customHeight="1">
      <c r="A5" s="20"/>
      <c r="B5" s="149"/>
      <c r="C5" s="21" t="s">
        <v>139</v>
      </c>
      <c r="D5" s="22"/>
    </row>
    <row r="6" spans="1:25" ht="12.75" customHeight="1">
      <c r="A6" s="172" t="s">
        <v>3</v>
      </c>
      <c r="B6" s="173" t="s">
        <v>4</v>
      </c>
      <c r="C6" s="174"/>
      <c r="D6" s="172" t="s">
        <v>5</v>
      </c>
      <c r="E6" s="164" t="s">
        <v>6</v>
      </c>
      <c r="F6" s="162"/>
      <c r="G6" s="165"/>
      <c r="H6" s="164" t="s">
        <v>7</v>
      </c>
      <c r="I6" s="162"/>
      <c r="J6" s="165"/>
      <c r="K6" s="164" t="s">
        <v>8</v>
      </c>
      <c r="L6" s="162"/>
      <c r="M6" s="165"/>
      <c r="N6" s="164" t="s">
        <v>9</v>
      </c>
      <c r="O6" s="162"/>
      <c r="P6" s="165"/>
      <c r="Q6" s="157" t="s">
        <v>144</v>
      </c>
      <c r="R6" s="157" t="s">
        <v>189</v>
      </c>
    </row>
    <row r="7" spans="1:25" ht="12.75" customHeight="1">
      <c r="A7" s="158"/>
      <c r="B7" s="175"/>
      <c r="C7" s="176"/>
      <c r="D7" s="158"/>
      <c r="E7" s="23" t="s">
        <v>10</v>
      </c>
      <c r="F7" s="23" t="s">
        <v>11</v>
      </c>
      <c r="G7" s="23" t="s">
        <v>12</v>
      </c>
      <c r="H7" s="23" t="s">
        <v>13</v>
      </c>
      <c r="I7" s="23" t="s">
        <v>14</v>
      </c>
      <c r="J7" s="23" t="s">
        <v>15</v>
      </c>
      <c r="K7" s="23" t="s">
        <v>16</v>
      </c>
      <c r="L7" s="23" t="s">
        <v>17</v>
      </c>
      <c r="M7" s="23" t="s">
        <v>18</v>
      </c>
      <c r="N7" s="23" t="s">
        <v>19</v>
      </c>
      <c r="O7" s="23" t="s">
        <v>20</v>
      </c>
      <c r="P7" s="23" t="s">
        <v>21</v>
      </c>
      <c r="Q7" s="158"/>
      <c r="R7" s="158"/>
    </row>
    <row r="8" spans="1:25" ht="45" customHeight="1">
      <c r="A8" s="24">
        <v>110</v>
      </c>
      <c r="B8" s="166" t="s">
        <v>22</v>
      </c>
      <c r="C8" s="162"/>
      <c r="D8" s="25">
        <f t="shared" ref="D8:D14" si="0">E8+F8+G8+H8+I8+J8+K8+L8+M8+N8+O8+P8</f>
        <v>155300</v>
      </c>
      <c r="E8" s="25">
        <f t="shared" ref="E8:R8" si="1">E11+E12+E19</f>
        <v>5000</v>
      </c>
      <c r="F8" s="25">
        <f t="shared" si="1"/>
        <v>14000</v>
      </c>
      <c r="G8" s="25">
        <f t="shared" si="1"/>
        <v>14000</v>
      </c>
      <c r="H8" s="25">
        <f t="shared" si="1"/>
        <v>14000</v>
      </c>
      <c r="I8" s="25">
        <f t="shared" si="1"/>
        <v>20000</v>
      </c>
      <c r="J8" s="25">
        <f t="shared" si="1"/>
        <v>20000</v>
      </c>
      <c r="K8" s="25">
        <f t="shared" si="1"/>
        <v>7000</v>
      </c>
      <c r="L8" s="25">
        <f t="shared" si="1"/>
        <v>7000</v>
      </c>
      <c r="M8" s="25">
        <f t="shared" si="1"/>
        <v>13000</v>
      </c>
      <c r="N8" s="25">
        <f t="shared" si="1"/>
        <v>13000</v>
      </c>
      <c r="O8" s="25">
        <f t="shared" si="1"/>
        <v>13000</v>
      </c>
      <c r="P8" s="25">
        <f t="shared" si="1"/>
        <v>15300</v>
      </c>
      <c r="Q8" s="25">
        <f t="shared" si="1"/>
        <v>155300</v>
      </c>
      <c r="R8" s="25">
        <f t="shared" si="1"/>
        <v>155300</v>
      </c>
    </row>
    <row r="9" spans="1:25" ht="12.75" customHeight="1">
      <c r="A9" s="159" t="s">
        <v>23</v>
      </c>
      <c r="B9" s="26">
        <v>211</v>
      </c>
      <c r="C9" s="27" t="s">
        <v>111</v>
      </c>
      <c r="D9" s="25">
        <f t="shared" si="0"/>
        <v>119280</v>
      </c>
      <c r="E9" s="25">
        <v>5000</v>
      </c>
      <c r="F9" s="25">
        <v>10000</v>
      </c>
      <c r="G9" s="25">
        <v>10000</v>
      </c>
      <c r="H9" s="25">
        <v>10000</v>
      </c>
      <c r="I9" s="25">
        <v>15000</v>
      </c>
      <c r="J9" s="25">
        <v>15000</v>
      </c>
      <c r="K9" s="25">
        <v>5000</v>
      </c>
      <c r="L9" s="25">
        <v>5000</v>
      </c>
      <c r="M9" s="25">
        <v>10000</v>
      </c>
      <c r="N9" s="25">
        <v>10000</v>
      </c>
      <c r="O9" s="25">
        <v>10000</v>
      </c>
      <c r="P9" s="25">
        <v>14280</v>
      </c>
      <c r="Q9" s="25">
        <f t="shared" ref="Q9:Q10" si="2">D9</f>
        <v>119280</v>
      </c>
      <c r="R9" s="25">
        <f t="shared" ref="R9:R10" si="3">Q9</f>
        <v>119280</v>
      </c>
    </row>
    <row r="10" spans="1:25" ht="12.75" customHeight="1">
      <c r="A10" s="160"/>
      <c r="B10" s="25">
        <v>266</v>
      </c>
      <c r="C10" s="28" t="s">
        <v>27</v>
      </c>
      <c r="D10" s="25">
        <f t="shared" si="0"/>
        <v>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>
        <f t="shared" si="2"/>
        <v>0</v>
      </c>
      <c r="R10" s="25">
        <f t="shared" si="3"/>
        <v>0</v>
      </c>
    </row>
    <row r="11" spans="1:25" ht="12.75" customHeight="1">
      <c r="A11" s="158"/>
      <c r="B11" s="161" t="s">
        <v>28</v>
      </c>
      <c r="C11" s="162"/>
      <c r="D11" s="25">
        <f t="shared" si="0"/>
        <v>119280</v>
      </c>
      <c r="E11" s="25">
        <f t="shared" ref="E11:R11" si="4">E9+E10</f>
        <v>5000</v>
      </c>
      <c r="F11" s="25">
        <f t="shared" si="4"/>
        <v>10000</v>
      </c>
      <c r="G11" s="25">
        <f t="shared" si="4"/>
        <v>10000</v>
      </c>
      <c r="H11" s="25">
        <f t="shared" si="4"/>
        <v>10000</v>
      </c>
      <c r="I11" s="25">
        <f t="shared" si="4"/>
        <v>15000</v>
      </c>
      <c r="J11" s="25">
        <f t="shared" si="4"/>
        <v>15000</v>
      </c>
      <c r="K11" s="25">
        <f t="shared" si="4"/>
        <v>5000</v>
      </c>
      <c r="L11" s="25">
        <f t="shared" si="4"/>
        <v>5000</v>
      </c>
      <c r="M11" s="25">
        <f t="shared" si="4"/>
        <v>10000</v>
      </c>
      <c r="N11" s="25">
        <f t="shared" si="4"/>
        <v>10000</v>
      </c>
      <c r="O11" s="25">
        <f t="shared" si="4"/>
        <v>10000</v>
      </c>
      <c r="P11" s="25">
        <f t="shared" si="4"/>
        <v>14280</v>
      </c>
      <c r="Q11" s="25">
        <f t="shared" si="4"/>
        <v>119280</v>
      </c>
      <c r="R11" s="25">
        <f t="shared" si="4"/>
        <v>119280</v>
      </c>
    </row>
    <row r="12" spans="1:25" ht="12.75" customHeight="1">
      <c r="A12" s="163" t="s">
        <v>29</v>
      </c>
      <c r="B12" s="151"/>
      <c r="C12" s="29" t="s">
        <v>30</v>
      </c>
      <c r="D12" s="25">
        <f t="shared" si="0"/>
        <v>0</v>
      </c>
      <c r="E12" s="25">
        <f t="shared" ref="E12:R12" si="5">SUM(E13:E17)</f>
        <v>0</v>
      </c>
      <c r="F12" s="25">
        <f t="shared" si="5"/>
        <v>0</v>
      </c>
      <c r="G12" s="25">
        <f t="shared" si="5"/>
        <v>0</v>
      </c>
      <c r="H12" s="25">
        <f t="shared" si="5"/>
        <v>0</v>
      </c>
      <c r="I12" s="25">
        <f t="shared" si="5"/>
        <v>0</v>
      </c>
      <c r="J12" s="25">
        <f t="shared" si="5"/>
        <v>0</v>
      </c>
      <c r="K12" s="25">
        <f t="shared" si="5"/>
        <v>0</v>
      </c>
      <c r="L12" s="25">
        <f t="shared" si="5"/>
        <v>0</v>
      </c>
      <c r="M12" s="25">
        <f t="shared" si="5"/>
        <v>0</v>
      </c>
      <c r="N12" s="25">
        <f t="shared" si="5"/>
        <v>0</v>
      </c>
      <c r="O12" s="25">
        <f t="shared" si="5"/>
        <v>0</v>
      </c>
      <c r="P12" s="25">
        <f t="shared" si="5"/>
        <v>0</v>
      </c>
      <c r="Q12" s="25">
        <f t="shared" si="5"/>
        <v>0</v>
      </c>
      <c r="R12" s="25">
        <f t="shared" si="5"/>
        <v>0</v>
      </c>
    </row>
    <row r="13" spans="1:25" ht="36.75" customHeight="1" thickBot="1">
      <c r="A13" s="160"/>
      <c r="B13" s="78">
        <v>266</v>
      </c>
      <c r="C13" s="30" t="s">
        <v>31</v>
      </c>
      <c r="D13" s="25">
        <f t="shared" si="0"/>
        <v>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25" ht="24" customHeight="1">
      <c r="A14" s="160"/>
      <c r="B14" s="78"/>
      <c r="C14" s="27" t="s">
        <v>32</v>
      </c>
      <c r="D14" s="25">
        <f t="shared" si="0"/>
        <v>0</v>
      </c>
      <c r="E14" s="25"/>
      <c r="F14" s="25"/>
      <c r="G14" s="25"/>
      <c r="H14" s="31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5" ht="36" customHeight="1">
      <c r="A15" s="160"/>
      <c r="B15" s="78">
        <v>212</v>
      </c>
      <c r="C15" s="27" t="s">
        <v>33</v>
      </c>
      <c r="D15" s="25">
        <f>SUM(E15:P15)</f>
        <v>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25" ht="37.5" customHeight="1">
      <c r="A16" s="160"/>
      <c r="B16" s="78">
        <v>226</v>
      </c>
      <c r="C16" s="32" t="s">
        <v>34</v>
      </c>
      <c r="D16" s="25">
        <f t="shared" ref="D16:D31" si="6">E16+F16+G16+H16+I16+J16+K16+L16+M16+N16+O16+P16</f>
        <v>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3.25" customHeight="1">
      <c r="A17" s="160"/>
      <c r="B17" s="79">
        <v>226</v>
      </c>
      <c r="C17" s="32" t="s">
        <v>35</v>
      </c>
      <c r="D17" s="25">
        <f t="shared" si="6"/>
        <v>0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33" customHeight="1">
      <c r="A18" s="179" t="s">
        <v>36</v>
      </c>
      <c r="B18" s="180">
        <v>213</v>
      </c>
      <c r="C18" s="27" t="s">
        <v>112</v>
      </c>
      <c r="D18" s="25">
        <f t="shared" si="6"/>
        <v>36020</v>
      </c>
      <c r="E18" s="25"/>
      <c r="F18" s="25">
        <v>4000</v>
      </c>
      <c r="G18" s="25">
        <v>4000</v>
      </c>
      <c r="H18" s="25">
        <v>4000</v>
      </c>
      <c r="I18" s="25">
        <v>5000</v>
      </c>
      <c r="J18" s="25">
        <v>5000</v>
      </c>
      <c r="K18" s="25">
        <v>2000</v>
      </c>
      <c r="L18" s="25">
        <v>2000</v>
      </c>
      <c r="M18" s="25">
        <v>3000</v>
      </c>
      <c r="N18" s="25">
        <v>3000</v>
      </c>
      <c r="O18" s="25">
        <v>3000</v>
      </c>
      <c r="P18" s="25">
        <v>1020</v>
      </c>
      <c r="Q18" s="25">
        <f>D18</f>
        <v>36020</v>
      </c>
      <c r="R18" s="25">
        <f>Q18</f>
        <v>36020</v>
      </c>
    </row>
    <row r="19" spans="1:18" ht="32.25" customHeight="1">
      <c r="A19" s="158"/>
      <c r="B19" s="175"/>
      <c r="C19" s="148" t="s">
        <v>28</v>
      </c>
      <c r="D19" s="25">
        <f t="shared" si="6"/>
        <v>36020</v>
      </c>
      <c r="E19" s="25">
        <f t="shared" ref="E19:R19" si="7">E18</f>
        <v>0</v>
      </c>
      <c r="F19" s="25">
        <f t="shared" si="7"/>
        <v>4000</v>
      </c>
      <c r="G19" s="25">
        <f t="shared" si="7"/>
        <v>4000</v>
      </c>
      <c r="H19" s="25">
        <f t="shared" si="7"/>
        <v>4000</v>
      </c>
      <c r="I19" s="25">
        <f t="shared" si="7"/>
        <v>5000</v>
      </c>
      <c r="J19" s="25">
        <f t="shared" si="7"/>
        <v>5000</v>
      </c>
      <c r="K19" s="25">
        <f t="shared" si="7"/>
        <v>2000</v>
      </c>
      <c r="L19" s="25">
        <f t="shared" si="7"/>
        <v>2000</v>
      </c>
      <c r="M19" s="25">
        <f t="shared" si="7"/>
        <v>3000</v>
      </c>
      <c r="N19" s="25">
        <f t="shared" si="7"/>
        <v>3000</v>
      </c>
      <c r="O19" s="25">
        <f t="shared" si="7"/>
        <v>3000</v>
      </c>
      <c r="P19" s="25">
        <f t="shared" si="7"/>
        <v>1020</v>
      </c>
      <c r="Q19" s="25">
        <f t="shared" si="7"/>
        <v>36020</v>
      </c>
      <c r="R19" s="25">
        <f t="shared" si="7"/>
        <v>36020</v>
      </c>
    </row>
    <row r="20" spans="1:18" ht="26.25" customHeight="1">
      <c r="A20" s="7">
        <v>240</v>
      </c>
      <c r="B20" s="181" t="s">
        <v>40</v>
      </c>
      <c r="C20" s="165"/>
      <c r="D20" s="25">
        <f t="shared" si="6"/>
        <v>0</v>
      </c>
      <c r="E20" s="25">
        <f t="shared" ref="E20:R20" si="8">E21+E26+E30+E33+E41+E57+E64+E74</f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  <c r="J20" s="25">
        <f t="shared" si="8"/>
        <v>0</v>
      </c>
      <c r="K20" s="25">
        <f t="shared" si="8"/>
        <v>0</v>
      </c>
      <c r="L20" s="25">
        <f t="shared" si="8"/>
        <v>0</v>
      </c>
      <c r="M20" s="25">
        <f t="shared" si="8"/>
        <v>0</v>
      </c>
      <c r="N20" s="25">
        <f t="shared" si="8"/>
        <v>0</v>
      </c>
      <c r="O20" s="25">
        <f t="shared" si="8"/>
        <v>0</v>
      </c>
      <c r="P20" s="25">
        <f t="shared" si="8"/>
        <v>0</v>
      </c>
      <c r="Q20" s="25">
        <f t="shared" si="8"/>
        <v>0</v>
      </c>
      <c r="R20" s="25">
        <f t="shared" si="8"/>
        <v>0</v>
      </c>
    </row>
    <row r="21" spans="1:18" ht="12.75" customHeight="1">
      <c r="A21" s="182" t="s">
        <v>41</v>
      </c>
      <c r="B21" s="177">
        <v>221</v>
      </c>
      <c r="C21" s="29" t="s">
        <v>42</v>
      </c>
      <c r="D21" s="25">
        <f t="shared" si="6"/>
        <v>0</v>
      </c>
      <c r="E21" s="33">
        <f t="shared" ref="E21:R21" si="9">SUM(E22:E25)</f>
        <v>0</v>
      </c>
      <c r="F21" s="33">
        <f t="shared" si="9"/>
        <v>0</v>
      </c>
      <c r="G21" s="33">
        <f t="shared" si="9"/>
        <v>0</v>
      </c>
      <c r="H21" s="33">
        <f t="shared" si="9"/>
        <v>0</v>
      </c>
      <c r="I21" s="33">
        <f t="shared" si="9"/>
        <v>0</v>
      </c>
      <c r="J21" s="33">
        <f t="shared" si="9"/>
        <v>0</v>
      </c>
      <c r="K21" s="33">
        <f t="shared" si="9"/>
        <v>0</v>
      </c>
      <c r="L21" s="33">
        <f t="shared" si="9"/>
        <v>0</v>
      </c>
      <c r="M21" s="33">
        <f t="shared" si="9"/>
        <v>0</v>
      </c>
      <c r="N21" s="33">
        <f t="shared" si="9"/>
        <v>0</v>
      </c>
      <c r="O21" s="33">
        <f t="shared" si="9"/>
        <v>0</v>
      </c>
      <c r="P21" s="33">
        <f t="shared" si="9"/>
        <v>0</v>
      </c>
      <c r="Q21" s="33">
        <f t="shared" si="9"/>
        <v>0</v>
      </c>
      <c r="R21" s="33">
        <f t="shared" si="9"/>
        <v>0</v>
      </c>
    </row>
    <row r="22" spans="1:18" ht="13.5" customHeight="1" thickBot="1">
      <c r="A22" s="160"/>
      <c r="B22" s="160"/>
      <c r="C22" s="30" t="s">
        <v>43</v>
      </c>
      <c r="D22" s="25">
        <f t="shared" si="6"/>
        <v>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3.5" customHeight="1" thickBot="1">
      <c r="A23" s="160"/>
      <c r="B23" s="160"/>
      <c r="C23" s="30" t="s">
        <v>44</v>
      </c>
      <c r="D23" s="25">
        <f t="shared" si="6"/>
        <v>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24.75" customHeight="1" thickBot="1">
      <c r="A24" s="160"/>
      <c r="B24" s="160"/>
      <c r="C24" s="30" t="s">
        <v>45</v>
      </c>
      <c r="D24" s="25">
        <f t="shared" si="6"/>
        <v>0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24.75" customHeight="1" thickBot="1">
      <c r="A25" s="160"/>
      <c r="B25" s="158"/>
      <c r="C25" s="30" t="s">
        <v>46</v>
      </c>
      <c r="D25" s="25">
        <f t="shared" si="6"/>
        <v>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12.75" customHeight="1">
      <c r="A26" s="160"/>
      <c r="B26" s="178">
        <v>222</v>
      </c>
      <c r="C26" s="29" t="s">
        <v>47</v>
      </c>
      <c r="D26" s="25">
        <f t="shared" si="6"/>
        <v>0</v>
      </c>
      <c r="E26" s="33">
        <f t="shared" ref="E26:R26" si="10">SUM(E27:E29)</f>
        <v>0</v>
      </c>
      <c r="F26" s="33">
        <f t="shared" si="10"/>
        <v>0</v>
      </c>
      <c r="G26" s="33">
        <f t="shared" si="10"/>
        <v>0</v>
      </c>
      <c r="H26" s="33">
        <f t="shared" si="10"/>
        <v>0</v>
      </c>
      <c r="I26" s="33">
        <f t="shared" si="10"/>
        <v>0</v>
      </c>
      <c r="J26" s="33">
        <f t="shared" si="10"/>
        <v>0</v>
      </c>
      <c r="K26" s="33">
        <f t="shared" si="10"/>
        <v>0</v>
      </c>
      <c r="L26" s="33">
        <f t="shared" si="10"/>
        <v>0</v>
      </c>
      <c r="M26" s="33">
        <f t="shared" si="10"/>
        <v>0</v>
      </c>
      <c r="N26" s="33">
        <f t="shared" si="10"/>
        <v>0</v>
      </c>
      <c r="O26" s="33">
        <f t="shared" si="10"/>
        <v>0</v>
      </c>
      <c r="P26" s="33">
        <f t="shared" si="10"/>
        <v>0</v>
      </c>
      <c r="Q26" s="33">
        <f t="shared" si="10"/>
        <v>0</v>
      </c>
      <c r="R26" s="33">
        <f t="shared" si="10"/>
        <v>0</v>
      </c>
    </row>
    <row r="27" spans="1:18" ht="36" customHeight="1">
      <c r="A27" s="160"/>
      <c r="B27" s="160"/>
      <c r="C27" s="32" t="s">
        <v>48</v>
      </c>
      <c r="D27" s="25">
        <f t="shared" si="6"/>
        <v>0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32" customHeight="1">
      <c r="A28" s="160"/>
      <c r="B28" s="160"/>
      <c r="C28" s="34" t="s">
        <v>49</v>
      </c>
      <c r="D28" s="25">
        <f t="shared" si="6"/>
        <v>0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ht="36.75" customHeight="1" thickBot="1">
      <c r="A29" s="160"/>
      <c r="B29" s="158"/>
      <c r="C29" s="30" t="s">
        <v>50</v>
      </c>
      <c r="D29" s="25">
        <f t="shared" si="6"/>
        <v>0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ht="12.75" customHeight="1">
      <c r="A30" s="160"/>
      <c r="B30" s="177">
        <v>224</v>
      </c>
      <c r="C30" s="35" t="s">
        <v>51</v>
      </c>
      <c r="D30" s="25">
        <f t="shared" si="6"/>
        <v>0</v>
      </c>
      <c r="E30" s="33">
        <f t="shared" ref="E30:R30" si="11">SUM(E31:E32)</f>
        <v>0</v>
      </c>
      <c r="F30" s="33">
        <f t="shared" si="11"/>
        <v>0</v>
      </c>
      <c r="G30" s="33">
        <f t="shared" si="11"/>
        <v>0</v>
      </c>
      <c r="H30" s="33">
        <f t="shared" si="11"/>
        <v>0</v>
      </c>
      <c r="I30" s="33">
        <f t="shared" si="11"/>
        <v>0</v>
      </c>
      <c r="J30" s="33">
        <f t="shared" si="11"/>
        <v>0</v>
      </c>
      <c r="K30" s="33">
        <f t="shared" si="11"/>
        <v>0</v>
      </c>
      <c r="L30" s="33">
        <f t="shared" si="11"/>
        <v>0</v>
      </c>
      <c r="M30" s="33">
        <f t="shared" si="11"/>
        <v>0</v>
      </c>
      <c r="N30" s="33">
        <f t="shared" si="11"/>
        <v>0</v>
      </c>
      <c r="O30" s="33">
        <f t="shared" si="11"/>
        <v>0</v>
      </c>
      <c r="P30" s="33">
        <f t="shared" si="11"/>
        <v>0</v>
      </c>
      <c r="Q30" s="33">
        <f t="shared" si="11"/>
        <v>0</v>
      </c>
      <c r="R30" s="33">
        <f t="shared" si="11"/>
        <v>0</v>
      </c>
    </row>
    <row r="31" spans="1:18" ht="36" customHeight="1" thickBot="1">
      <c r="A31" s="160"/>
      <c r="B31" s="160"/>
      <c r="C31" s="30" t="s">
        <v>52</v>
      </c>
      <c r="D31" s="25">
        <f t="shared" si="6"/>
        <v>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ht="36" customHeight="1" thickBot="1">
      <c r="A32" s="160"/>
      <c r="B32" s="158"/>
      <c r="C32" s="30" t="s">
        <v>53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ht="12.75" customHeight="1">
      <c r="A33" s="160"/>
      <c r="B33" s="177">
        <v>225</v>
      </c>
      <c r="C33" s="29" t="s">
        <v>54</v>
      </c>
      <c r="D33" s="25">
        <f t="shared" ref="D33:D89" si="12">E33+F33+G33+H33+I33+J33+K33+L33+M33+N33+O33+P33</f>
        <v>0</v>
      </c>
      <c r="E33" s="25">
        <f t="shared" ref="E33:R33" si="13">SUM(E34:E40)</f>
        <v>0</v>
      </c>
      <c r="F33" s="25">
        <f t="shared" si="13"/>
        <v>0</v>
      </c>
      <c r="G33" s="25">
        <f t="shared" si="13"/>
        <v>0</v>
      </c>
      <c r="H33" s="25">
        <f t="shared" si="13"/>
        <v>0</v>
      </c>
      <c r="I33" s="25">
        <f t="shared" si="13"/>
        <v>0</v>
      </c>
      <c r="J33" s="25">
        <f t="shared" si="13"/>
        <v>0</v>
      </c>
      <c r="K33" s="25">
        <f t="shared" si="13"/>
        <v>0</v>
      </c>
      <c r="L33" s="25">
        <f t="shared" si="13"/>
        <v>0</v>
      </c>
      <c r="M33" s="25">
        <f t="shared" si="13"/>
        <v>0</v>
      </c>
      <c r="N33" s="25">
        <f t="shared" si="13"/>
        <v>0</v>
      </c>
      <c r="O33" s="25">
        <f t="shared" si="13"/>
        <v>0</v>
      </c>
      <c r="P33" s="25">
        <f t="shared" si="13"/>
        <v>0</v>
      </c>
      <c r="Q33" s="25">
        <f t="shared" si="13"/>
        <v>0</v>
      </c>
      <c r="R33" s="25">
        <f t="shared" si="13"/>
        <v>0</v>
      </c>
    </row>
    <row r="34" spans="1:18" ht="60.75" customHeight="1" thickBot="1">
      <c r="A34" s="160"/>
      <c r="B34" s="160"/>
      <c r="C34" s="30" t="s">
        <v>55</v>
      </c>
      <c r="D34" s="25">
        <f t="shared" si="12"/>
        <v>0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ht="24.75" customHeight="1" thickBot="1">
      <c r="A35" s="160"/>
      <c r="B35" s="160"/>
      <c r="C35" s="30" t="s">
        <v>56</v>
      </c>
      <c r="D35" s="25">
        <f t="shared" si="12"/>
        <v>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ht="33.75" customHeight="1" thickBot="1">
      <c r="A36" s="160"/>
      <c r="B36" s="160"/>
      <c r="C36" s="30" t="s">
        <v>57</v>
      </c>
      <c r="D36" s="25">
        <f t="shared" si="12"/>
        <v>0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ht="36.75" customHeight="1" thickBot="1">
      <c r="A37" s="160"/>
      <c r="B37" s="160"/>
      <c r="C37" s="30" t="s">
        <v>58</v>
      </c>
      <c r="D37" s="25">
        <f t="shared" si="12"/>
        <v>0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ht="24.75" customHeight="1" thickBot="1">
      <c r="A38" s="160"/>
      <c r="B38" s="160"/>
      <c r="C38" s="30" t="s">
        <v>59</v>
      </c>
      <c r="D38" s="25">
        <f t="shared" si="12"/>
        <v>0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ht="27" customHeight="1" thickBot="1">
      <c r="A39" s="160"/>
      <c r="B39" s="160"/>
      <c r="C39" s="30" t="s">
        <v>60</v>
      </c>
      <c r="D39" s="25">
        <f t="shared" si="12"/>
        <v>0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ht="17.25" customHeight="1" thickBot="1">
      <c r="A40" s="160"/>
      <c r="B40" s="158"/>
      <c r="C40" s="30" t="s">
        <v>61</v>
      </c>
      <c r="D40" s="25">
        <f t="shared" si="12"/>
        <v>0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ht="12.75" customHeight="1">
      <c r="A41" s="160"/>
      <c r="B41" s="178">
        <v>226</v>
      </c>
      <c r="C41" s="29" t="s">
        <v>62</v>
      </c>
      <c r="D41" s="25">
        <f t="shared" si="12"/>
        <v>0</v>
      </c>
      <c r="E41" s="25">
        <f t="shared" ref="E41:P41" si="14">SUM(E42:E56)</f>
        <v>0</v>
      </c>
      <c r="F41" s="25">
        <f t="shared" si="14"/>
        <v>0</v>
      </c>
      <c r="G41" s="25">
        <f t="shared" si="14"/>
        <v>0</v>
      </c>
      <c r="H41" s="25">
        <f t="shared" si="14"/>
        <v>0</v>
      </c>
      <c r="I41" s="25">
        <f t="shared" si="14"/>
        <v>0</v>
      </c>
      <c r="J41" s="25">
        <f t="shared" si="14"/>
        <v>0</v>
      </c>
      <c r="K41" s="25">
        <f t="shared" si="14"/>
        <v>0</v>
      </c>
      <c r="L41" s="25">
        <f t="shared" si="14"/>
        <v>0</v>
      </c>
      <c r="M41" s="25">
        <f t="shared" si="14"/>
        <v>0</v>
      </c>
      <c r="N41" s="25">
        <f t="shared" si="14"/>
        <v>0</v>
      </c>
      <c r="O41" s="25">
        <f t="shared" si="14"/>
        <v>0</v>
      </c>
      <c r="P41" s="25">
        <f t="shared" si="14"/>
        <v>0</v>
      </c>
      <c r="Q41" s="25">
        <f t="shared" ref="Q41:R41" si="15">Q42+Q43+Q44+Q45+Q46+Q47+Q48+Q49+Q50+Q51+Q52+Q53+Q54+Q55+Q56</f>
        <v>0</v>
      </c>
      <c r="R41" s="25">
        <f t="shared" si="15"/>
        <v>0</v>
      </c>
    </row>
    <row r="42" spans="1:18" ht="48.75" customHeight="1" thickBot="1">
      <c r="A42" s="160"/>
      <c r="B42" s="160"/>
      <c r="C42" s="30" t="s">
        <v>63</v>
      </c>
      <c r="D42" s="36">
        <f t="shared" si="12"/>
        <v>0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 ht="24.75" customHeight="1" thickBot="1">
      <c r="A43" s="160"/>
      <c r="B43" s="160"/>
      <c r="C43" s="30" t="s">
        <v>64</v>
      </c>
      <c r="D43" s="36">
        <f t="shared" si="12"/>
        <v>0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ht="24.75" customHeight="1" thickBot="1">
      <c r="A44" s="160"/>
      <c r="B44" s="160"/>
      <c r="C44" s="30" t="s">
        <v>65</v>
      </c>
      <c r="D44" s="36">
        <f t="shared" si="12"/>
        <v>0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 ht="24.75" customHeight="1" thickBot="1">
      <c r="A45" s="160"/>
      <c r="B45" s="160"/>
      <c r="C45" s="30" t="s">
        <v>66</v>
      </c>
      <c r="D45" s="36">
        <f t="shared" si="12"/>
        <v>0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ht="13.5" customHeight="1" thickBot="1">
      <c r="A46" s="160"/>
      <c r="B46" s="160"/>
      <c r="C46" s="30" t="s">
        <v>67</v>
      </c>
      <c r="D46" s="36">
        <f t="shared" si="12"/>
        <v>0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18" ht="24.75" customHeight="1" thickBot="1">
      <c r="A47" s="160"/>
      <c r="B47" s="160"/>
      <c r="C47" s="30" t="s">
        <v>68</v>
      </c>
      <c r="D47" s="36">
        <f t="shared" si="12"/>
        <v>0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ht="36.75" customHeight="1" thickBot="1">
      <c r="A48" s="160"/>
      <c r="B48" s="160"/>
      <c r="C48" s="30" t="s">
        <v>69</v>
      </c>
      <c r="D48" s="36">
        <f t="shared" si="12"/>
        <v>0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24.75" customHeight="1" thickBot="1">
      <c r="A49" s="160"/>
      <c r="B49" s="160"/>
      <c r="C49" s="30" t="s">
        <v>70</v>
      </c>
      <c r="D49" s="36">
        <f t="shared" si="12"/>
        <v>0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24.75" customHeight="1" thickBot="1">
      <c r="A50" s="160"/>
      <c r="B50" s="160"/>
      <c r="C50" s="30" t="s">
        <v>71</v>
      </c>
      <c r="D50" s="36">
        <f t="shared" si="12"/>
        <v>0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48.75" customHeight="1" thickBot="1">
      <c r="A51" s="160"/>
      <c r="B51" s="160"/>
      <c r="C51" s="30" t="s">
        <v>72</v>
      </c>
      <c r="D51" s="36">
        <f t="shared" si="12"/>
        <v>0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08.75" customHeight="1" thickBot="1">
      <c r="A52" s="160"/>
      <c r="B52" s="160"/>
      <c r="C52" s="30" t="s">
        <v>73</v>
      </c>
      <c r="D52" s="36">
        <f t="shared" si="12"/>
        <v>0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24.75" customHeight="1" thickBot="1">
      <c r="A53" s="160"/>
      <c r="B53" s="160"/>
      <c r="C53" s="30" t="s">
        <v>74</v>
      </c>
      <c r="D53" s="36">
        <f t="shared" si="12"/>
        <v>0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24.75" customHeight="1" thickBot="1">
      <c r="A54" s="160"/>
      <c r="B54" s="160"/>
      <c r="C54" s="30" t="s">
        <v>75</v>
      </c>
      <c r="D54" s="36">
        <f t="shared" si="12"/>
        <v>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3.5" customHeight="1" thickBot="1">
      <c r="A55" s="160"/>
      <c r="B55" s="160"/>
      <c r="C55" s="30" t="s">
        <v>76</v>
      </c>
      <c r="D55" s="36">
        <f t="shared" si="12"/>
        <v>0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3.5" customHeight="1" thickBot="1">
      <c r="A56" s="160"/>
      <c r="B56" s="160"/>
      <c r="C56" s="30" t="s">
        <v>77</v>
      </c>
      <c r="D56" s="36">
        <f t="shared" si="12"/>
        <v>0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2.75" customHeight="1">
      <c r="A57" s="160"/>
      <c r="B57" s="183">
        <v>290</v>
      </c>
      <c r="C57" s="29" t="s">
        <v>78</v>
      </c>
      <c r="D57" s="25">
        <f t="shared" si="12"/>
        <v>0</v>
      </c>
      <c r="E57" s="33">
        <f t="shared" ref="E57:R57" si="16">SUM(E58:E63)</f>
        <v>0</v>
      </c>
      <c r="F57" s="33">
        <f t="shared" si="16"/>
        <v>0</v>
      </c>
      <c r="G57" s="33">
        <f t="shared" si="16"/>
        <v>0</v>
      </c>
      <c r="H57" s="33">
        <f t="shared" si="16"/>
        <v>0</v>
      </c>
      <c r="I57" s="33">
        <f t="shared" si="16"/>
        <v>0</v>
      </c>
      <c r="J57" s="33">
        <f t="shared" si="16"/>
        <v>0</v>
      </c>
      <c r="K57" s="33">
        <f t="shared" si="16"/>
        <v>0</v>
      </c>
      <c r="L57" s="33">
        <f t="shared" si="16"/>
        <v>0</v>
      </c>
      <c r="M57" s="33">
        <f t="shared" si="16"/>
        <v>0</v>
      </c>
      <c r="N57" s="33">
        <f t="shared" si="16"/>
        <v>0</v>
      </c>
      <c r="O57" s="33">
        <f t="shared" si="16"/>
        <v>0</v>
      </c>
      <c r="P57" s="33">
        <f t="shared" si="16"/>
        <v>0</v>
      </c>
      <c r="Q57" s="33">
        <f t="shared" si="16"/>
        <v>0</v>
      </c>
      <c r="R57" s="33">
        <f t="shared" si="16"/>
        <v>0</v>
      </c>
    </row>
    <row r="58" spans="1:18" ht="24" customHeight="1">
      <c r="A58" s="160"/>
      <c r="B58" s="160"/>
      <c r="C58" s="37" t="s">
        <v>79</v>
      </c>
      <c r="D58" s="36">
        <f t="shared" si="12"/>
        <v>0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48" customHeight="1">
      <c r="A59" s="160"/>
      <c r="B59" s="160"/>
      <c r="C59" s="37" t="s">
        <v>80</v>
      </c>
      <c r="D59" s="36">
        <f t="shared" si="12"/>
        <v>0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24" customHeight="1">
      <c r="A60" s="160"/>
      <c r="B60" s="160"/>
      <c r="C60" s="37" t="s">
        <v>81</v>
      </c>
      <c r="D60" s="36">
        <f t="shared" si="12"/>
        <v>0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1.25" customHeight="1">
      <c r="A61" s="160"/>
      <c r="B61" s="160"/>
      <c r="C61" s="37" t="s">
        <v>82</v>
      </c>
      <c r="D61" s="36">
        <f t="shared" si="12"/>
        <v>0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2.75" customHeight="1">
      <c r="A62" s="160"/>
      <c r="B62" s="160"/>
      <c r="C62" s="37" t="s">
        <v>83</v>
      </c>
      <c r="D62" s="36">
        <f t="shared" si="12"/>
        <v>0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24" customHeight="1">
      <c r="A63" s="160"/>
      <c r="B63" s="54"/>
      <c r="C63" s="37" t="s">
        <v>84</v>
      </c>
      <c r="D63" s="36">
        <f t="shared" si="12"/>
        <v>0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2.75" customHeight="1">
      <c r="A64" s="160"/>
      <c r="B64" s="186">
        <v>310</v>
      </c>
      <c r="C64" s="38" t="s">
        <v>85</v>
      </c>
      <c r="D64" s="25">
        <f t="shared" si="12"/>
        <v>0</v>
      </c>
      <c r="E64" s="33">
        <f t="shared" ref="E64:R64" si="17">SUM(E65:E73)</f>
        <v>0</v>
      </c>
      <c r="F64" s="33">
        <f t="shared" si="17"/>
        <v>0</v>
      </c>
      <c r="G64" s="33">
        <f t="shared" si="17"/>
        <v>0</v>
      </c>
      <c r="H64" s="33">
        <f t="shared" si="17"/>
        <v>0</v>
      </c>
      <c r="I64" s="33">
        <f t="shared" si="17"/>
        <v>0</v>
      </c>
      <c r="J64" s="33">
        <f t="shared" si="17"/>
        <v>0</v>
      </c>
      <c r="K64" s="33">
        <f t="shared" si="17"/>
        <v>0</v>
      </c>
      <c r="L64" s="33">
        <f t="shared" si="17"/>
        <v>0</v>
      </c>
      <c r="M64" s="33">
        <f t="shared" si="17"/>
        <v>0</v>
      </c>
      <c r="N64" s="33">
        <f t="shared" si="17"/>
        <v>0</v>
      </c>
      <c r="O64" s="33">
        <f t="shared" si="17"/>
        <v>0</v>
      </c>
      <c r="P64" s="33">
        <f t="shared" si="17"/>
        <v>0</v>
      </c>
      <c r="Q64" s="33">
        <f t="shared" si="17"/>
        <v>0</v>
      </c>
      <c r="R64" s="33">
        <f t="shared" si="17"/>
        <v>0</v>
      </c>
    </row>
    <row r="65" spans="1:18" ht="48" customHeight="1">
      <c r="A65" s="160"/>
      <c r="B65" s="160"/>
      <c r="C65" s="37" t="s">
        <v>86</v>
      </c>
      <c r="D65" s="36">
        <f t="shared" si="12"/>
        <v>0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2.75" customHeight="1">
      <c r="A66" s="160"/>
      <c r="B66" s="160"/>
      <c r="C66" s="37" t="s">
        <v>87</v>
      </c>
      <c r="D66" s="36">
        <f t="shared" si="12"/>
        <v>0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2.75" customHeight="1">
      <c r="A67" s="160"/>
      <c r="B67" s="160"/>
      <c r="C67" s="37" t="s">
        <v>88</v>
      </c>
      <c r="D67" s="36">
        <f t="shared" si="12"/>
        <v>0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75" customHeight="1">
      <c r="A68" s="160"/>
      <c r="B68" s="160"/>
      <c r="C68" s="37" t="s">
        <v>89</v>
      </c>
      <c r="D68" s="36">
        <f t="shared" si="12"/>
        <v>0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24.75" customHeight="1">
      <c r="A69" s="160"/>
      <c r="B69" s="160"/>
      <c r="C69" s="37" t="s">
        <v>90</v>
      </c>
      <c r="D69" s="36">
        <f t="shared" si="12"/>
        <v>0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24" customHeight="1">
      <c r="A70" s="160"/>
      <c r="B70" s="160"/>
      <c r="C70" s="37" t="s">
        <v>91</v>
      </c>
      <c r="D70" s="36">
        <f t="shared" si="12"/>
        <v>0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 ht="24" customHeight="1">
      <c r="A71" s="160"/>
      <c r="B71" s="160"/>
      <c r="C71" s="37" t="s">
        <v>92</v>
      </c>
      <c r="D71" s="36">
        <f t="shared" si="12"/>
        <v>0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ht="24" customHeight="1">
      <c r="A72" s="160"/>
      <c r="B72" s="160"/>
      <c r="C72" s="37" t="s">
        <v>93</v>
      </c>
      <c r="D72" s="36">
        <f t="shared" si="12"/>
        <v>0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1:18" ht="12.75" customHeight="1">
      <c r="A73" s="160"/>
      <c r="B73" s="160"/>
      <c r="C73" s="39" t="s">
        <v>94</v>
      </c>
      <c r="D73" s="36">
        <f t="shared" si="12"/>
        <v>0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8" ht="12.75" customHeight="1">
      <c r="A74" s="160"/>
      <c r="B74" s="186">
        <v>340</v>
      </c>
      <c r="C74" s="29" t="s">
        <v>95</v>
      </c>
      <c r="D74" s="25">
        <f t="shared" si="12"/>
        <v>0</v>
      </c>
      <c r="E74" s="25">
        <f t="shared" ref="E74:R74" si="18">SUM(E77:E88)</f>
        <v>0</v>
      </c>
      <c r="F74" s="25">
        <f t="shared" si="18"/>
        <v>0</v>
      </c>
      <c r="G74" s="25">
        <f t="shared" si="18"/>
        <v>0</v>
      </c>
      <c r="H74" s="25">
        <f t="shared" si="18"/>
        <v>0</v>
      </c>
      <c r="I74" s="25">
        <f t="shared" si="18"/>
        <v>0</v>
      </c>
      <c r="J74" s="25">
        <f t="shared" si="18"/>
        <v>0</v>
      </c>
      <c r="K74" s="25">
        <f t="shared" si="18"/>
        <v>0</v>
      </c>
      <c r="L74" s="25">
        <f t="shared" si="18"/>
        <v>0</v>
      </c>
      <c r="M74" s="25">
        <f t="shared" si="18"/>
        <v>0</v>
      </c>
      <c r="N74" s="25">
        <f t="shared" si="18"/>
        <v>0</v>
      </c>
      <c r="O74" s="25">
        <f t="shared" si="18"/>
        <v>0</v>
      </c>
      <c r="P74" s="25">
        <f t="shared" si="18"/>
        <v>0</v>
      </c>
      <c r="Q74" s="25">
        <f t="shared" si="18"/>
        <v>0</v>
      </c>
      <c r="R74" s="25">
        <f t="shared" si="18"/>
        <v>0</v>
      </c>
    </row>
    <row r="75" spans="1:18" ht="12.75" hidden="1" customHeight="1">
      <c r="A75" s="160"/>
      <c r="B75" s="160"/>
      <c r="C75" s="27" t="s">
        <v>96</v>
      </c>
      <c r="D75" s="25">
        <f t="shared" si="12"/>
        <v>0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8" ht="12.75" hidden="1" customHeight="1">
      <c r="A76" s="160"/>
      <c r="B76" s="160"/>
      <c r="C76" s="27" t="s">
        <v>78</v>
      </c>
      <c r="D76" s="25">
        <f t="shared" si="12"/>
        <v>0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18" ht="13.5" customHeight="1" thickBot="1">
      <c r="A77" s="160"/>
      <c r="B77" s="78">
        <v>341</v>
      </c>
      <c r="C77" s="30" t="s">
        <v>103</v>
      </c>
      <c r="D77" s="25">
        <f t="shared" si="12"/>
        <v>0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8" ht="24.75" customHeight="1" thickBot="1">
      <c r="A78" s="160"/>
      <c r="B78" s="78">
        <v>343</v>
      </c>
      <c r="C78" s="30" t="s">
        <v>98</v>
      </c>
      <c r="D78" s="25">
        <f t="shared" si="12"/>
        <v>0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 ht="24.75" customHeight="1" thickBot="1">
      <c r="A79" s="160"/>
      <c r="B79" s="78">
        <v>344</v>
      </c>
      <c r="C79" s="30" t="s">
        <v>101</v>
      </c>
      <c r="D79" s="25">
        <f t="shared" si="12"/>
        <v>0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 ht="13.5" customHeight="1" thickBot="1">
      <c r="A80" s="160"/>
      <c r="B80" s="78">
        <v>345</v>
      </c>
      <c r="C80" s="30" t="s">
        <v>99</v>
      </c>
      <c r="D80" s="25">
        <f t="shared" si="12"/>
        <v>0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ht="24.75" customHeight="1" thickBot="1">
      <c r="A81" s="160"/>
      <c r="B81" s="184">
        <v>346</v>
      </c>
      <c r="C81" s="30" t="s">
        <v>100</v>
      </c>
      <c r="D81" s="25">
        <f t="shared" si="12"/>
        <v>0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ht="24.75" customHeight="1" thickBot="1">
      <c r="A82" s="160"/>
      <c r="B82" s="185"/>
      <c r="C82" s="30" t="s">
        <v>102</v>
      </c>
      <c r="D82" s="25">
        <f t="shared" si="12"/>
        <v>0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 ht="24.75" customHeight="1" thickBot="1">
      <c r="A83" s="160"/>
      <c r="B83" s="185"/>
      <c r="C83" s="30" t="s">
        <v>97</v>
      </c>
      <c r="D83" s="25">
        <f t="shared" si="12"/>
        <v>0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ht="24.75" customHeight="1" thickBot="1">
      <c r="A84" s="160"/>
      <c r="B84" s="185"/>
      <c r="C84" s="30" t="s">
        <v>104</v>
      </c>
      <c r="D84" s="25">
        <f t="shared" si="12"/>
        <v>0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ht="24.75" customHeight="1" thickBot="1">
      <c r="A85" s="160"/>
      <c r="B85" s="185"/>
      <c r="C85" s="30" t="s">
        <v>105</v>
      </c>
      <c r="D85" s="25">
        <f t="shared" si="12"/>
        <v>0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 ht="36.75" customHeight="1" thickBot="1">
      <c r="A86" s="160"/>
      <c r="B86" s="185"/>
      <c r="C86" s="30" t="s">
        <v>106</v>
      </c>
      <c r="D86" s="25">
        <f t="shared" si="12"/>
        <v>0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 ht="13.5" customHeight="1" thickBot="1">
      <c r="A87" s="160"/>
      <c r="B87" s="185"/>
      <c r="C87" s="30" t="s">
        <v>107</v>
      </c>
      <c r="D87" s="25">
        <f t="shared" si="12"/>
        <v>0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ht="24.75" customHeight="1" thickBot="1">
      <c r="A88" s="158"/>
      <c r="B88" s="79">
        <v>349</v>
      </c>
      <c r="C88" s="30" t="s">
        <v>108</v>
      </c>
      <c r="D88" s="25">
        <f t="shared" si="12"/>
        <v>0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 ht="13.5" customHeight="1">
      <c r="A89" s="40"/>
      <c r="B89" s="40"/>
      <c r="C89" s="41" t="s">
        <v>109</v>
      </c>
      <c r="D89" s="25">
        <f t="shared" si="12"/>
        <v>155300</v>
      </c>
      <c r="E89" s="25">
        <f t="shared" ref="E89:R89" si="19">E20+E8</f>
        <v>5000</v>
      </c>
      <c r="F89" s="25">
        <f t="shared" si="19"/>
        <v>14000</v>
      </c>
      <c r="G89" s="25">
        <f t="shared" si="19"/>
        <v>14000</v>
      </c>
      <c r="H89" s="25">
        <f t="shared" si="19"/>
        <v>14000</v>
      </c>
      <c r="I89" s="25">
        <f t="shared" si="19"/>
        <v>20000</v>
      </c>
      <c r="J89" s="25">
        <f t="shared" si="19"/>
        <v>20000</v>
      </c>
      <c r="K89" s="25">
        <f t="shared" si="19"/>
        <v>7000</v>
      </c>
      <c r="L89" s="25">
        <f t="shared" si="19"/>
        <v>7000</v>
      </c>
      <c r="M89" s="25">
        <f t="shared" si="19"/>
        <v>13000</v>
      </c>
      <c r="N89" s="25">
        <f t="shared" si="19"/>
        <v>13000</v>
      </c>
      <c r="O89" s="25">
        <f t="shared" si="19"/>
        <v>13000</v>
      </c>
      <c r="P89" s="25">
        <f t="shared" si="19"/>
        <v>15300</v>
      </c>
      <c r="Q89" s="25">
        <f t="shared" si="19"/>
        <v>155300</v>
      </c>
      <c r="R89" s="25">
        <f t="shared" si="19"/>
        <v>155300</v>
      </c>
    </row>
    <row r="90" spans="1:18" ht="12.75" customHeight="1">
      <c r="B90" s="17"/>
      <c r="C90" s="42"/>
    </row>
    <row r="91" spans="1:18" ht="12.75" customHeight="1">
      <c r="B91" s="17"/>
      <c r="C91" s="42"/>
    </row>
    <row r="92" spans="1:18" ht="12.75" customHeight="1">
      <c r="B92" s="17"/>
      <c r="C92" s="17" t="s">
        <v>113</v>
      </c>
    </row>
    <row r="93" spans="1:18" ht="12.75" customHeight="1">
      <c r="B93" s="17"/>
      <c r="C93" s="17"/>
    </row>
    <row r="94" spans="1:18" ht="12.75" customHeight="1">
      <c r="B94" s="17"/>
      <c r="C94" s="52"/>
      <c r="D94" s="52">
        <v>273216</v>
      </c>
    </row>
    <row r="95" spans="1:18" ht="12.75" customHeight="1">
      <c r="B95" s="17"/>
      <c r="C95" s="52"/>
      <c r="D95" s="52">
        <f>D94-D89</f>
        <v>117916</v>
      </c>
    </row>
    <row r="96" spans="1:18" ht="12.75" customHeight="1">
      <c r="B96" s="17"/>
      <c r="C96" s="52"/>
      <c r="D96" s="52">
        <v>7258600</v>
      </c>
    </row>
    <row r="97" spans="2:4" ht="12.75" customHeight="1">
      <c r="B97" s="17"/>
      <c r="C97" s="52"/>
      <c r="D97" s="52">
        <f>D96-D89</f>
        <v>7103300</v>
      </c>
    </row>
    <row r="98" spans="2:4" ht="12.75" customHeight="1">
      <c r="B98" s="17"/>
      <c r="C98" s="17"/>
    </row>
    <row r="99" spans="2:4" ht="12.75" customHeight="1">
      <c r="B99" s="17"/>
      <c r="C99" s="17"/>
    </row>
    <row r="100" spans="2:4" ht="12.75" customHeight="1">
      <c r="B100" s="17"/>
      <c r="C100" s="17"/>
    </row>
    <row r="101" spans="2:4" ht="12.75" customHeight="1">
      <c r="B101" s="17"/>
      <c r="C101" s="17"/>
    </row>
    <row r="102" spans="2:4" ht="12.75" customHeight="1">
      <c r="B102" s="17"/>
      <c r="C102" s="17"/>
    </row>
    <row r="103" spans="2:4" ht="12.75" customHeight="1">
      <c r="B103" s="17"/>
      <c r="C103" s="17"/>
    </row>
    <row r="104" spans="2:4" ht="12.75" customHeight="1">
      <c r="B104" s="17"/>
      <c r="C104" s="17"/>
    </row>
    <row r="105" spans="2:4" ht="12.75" customHeight="1">
      <c r="B105" s="17"/>
      <c r="C105" s="17"/>
    </row>
    <row r="106" spans="2:4" ht="12.75" customHeight="1">
      <c r="B106" s="17"/>
      <c r="C106" s="17"/>
    </row>
    <row r="107" spans="2:4" ht="12.75" customHeight="1">
      <c r="B107" s="17"/>
      <c r="C107" s="17"/>
    </row>
    <row r="108" spans="2:4" ht="12.75" customHeight="1">
      <c r="B108" s="17"/>
      <c r="C108" s="17"/>
    </row>
    <row r="109" spans="2:4" ht="12.75" customHeight="1">
      <c r="B109" s="17"/>
      <c r="C109" s="17"/>
    </row>
    <row r="110" spans="2:4" ht="12.75" customHeight="1">
      <c r="B110" s="17"/>
      <c r="C110" s="17"/>
    </row>
    <row r="111" spans="2:4" ht="12.75" customHeight="1">
      <c r="B111" s="17"/>
      <c r="C111" s="17"/>
    </row>
    <row r="112" spans="2:4" ht="12.75" customHeight="1">
      <c r="B112" s="17"/>
      <c r="C112" s="17"/>
    </row>
    <row r="113" spans="2:3" ht="12.75" customHeight="1">
      <c r="B113" s="17"/>
      <c r="C113" s="17"/>
    </row>
    <row r="114" spans="2:3" ht="12.75" customHeight="1">
      <c r="B114" s="17"/>
      <c r="C114" s="17"/>
    </row>
    <row r="115" spans="2:3" ht="12.75" customHeight="1">
      <c r="B115" s="17"/>
      <c r="C115" s="17"/>
    </row>
    <row r="116" spans="2:3" ht="12.75" customHeight="1">
      <c r="B116" s="17"/>
      <c r="C116" s="17"/>
    </row>
    <row r="117" spans="2:3" ht="12.75" customHeight="1">
      <c r="B117" s="17"/>
      <c r="C117" s="17"/>
    </row>
    <row r="118" spans="2:3" ht="12.75" customHeight="1">
      <c r="B118" s="17"/>
      <c r="C118" s="17"/>
    </row>
    <row r="119" spans="2:3" ht="12.75" customHeight="1">
      <c r="B119" s="17"/>
      <c r="C119" s="17"/>
    </row>
    <row r="120" spans="2:3" ht="12.75" customHeight="1">
      <c r="B120" s="17"/>
      <c r="C120" s="17"/>
    </row>
    <row r="121" spans="2:3" ht="12.75" customHeight="1">
      <c r="B121" s="17"/>
      <c r="C121" s="17"/>
    </row>
    <row r="122" spans="2:3" ht="12.75" customHeight="1">
      <c r="B122" s="17"/>
      <c r="C122" s="17"/>
    </row>
    <row r="123" spans="2:3" ht="12.75" customHeight="1">
      <c r="B123" s="17"/>
      <c r="C123" s="17"/>
    </row>
    <row r="124" spans="2:3" ht="12.75" customHeight="1">
      <c r="B124" s="17"/>
      <c r="C124" s="17"/>
    </row>
    <row r="125" spans="2:3" ht="12.75" customHeight="1">
      <c r="B125" s="17"/>
      <c r="C125" s="17"/>
    </row>
    <row r="126" spans="2:3" ht="12.75" customHeight="1">
      <c r="B126" s="17"/>
      <c r="C126" s="17"/>
    </row>
    <row r="127" spans="2:3" ht="12.75" customHeight="1">
      <c r="B127" s="17"/>
      <c r="C127" s="17"/>
    </row>
    <row r="128" spans="2:3" ht="12.75" customHeight="1">
      <c r="B128" s="17"/>
      <c r="C128" s="17"/>
    </row>
    <row r="129" spans="2:3" ht="12.75" customHeight="1">
      <c r="B129" s="17"/>
      <c r="C129" s="17"/>
    </row>
    <row r="130" spans="2:3" ht="12.75" customHeight="1">
      <c r="B130" s="17"/>
      <c r="C130" s="17"/>
    </row>
    <row r="131" spans="2:3" ht="12.75" customHeight="1">
      <c r="B131" s="17"/>
      <c r="C131" s="17"/>
    </row>
    <row r="132" spans="2:3" ht="12.75" customHeight="1">
      <c r="B132" s="17"/>
      <c r="C132" s="17"/>
    </row>
    <row r="133" spans="2:3" ht="12.75" customHeight="1">
      <c r="B133" s="17"/>
      <c r="C133" s="17"/>
    </row>
    <row r="134" spans="2:3" ht="12.75" customHeight="1">
      <c r="B134" s="17"/>
      <c r="C134" s="17"/>
    </row>
    <row r="135" spans="2:3" ht="12.75" customHeight="1">
      <c r="B135" s="17"/>
      <c r="C135" s="17"/>
    </row>
    <row r="136" spans="2:3" ht="12.75" customHeight="1">
      <c r="B136" s="17"/>
      <c r="C136" s="17"/>
    </row>
    <row r="137" spans="2:3" ht="12.75" customHeight="1"/>
    <row r="138" spans="2:3" ht="12.75" customHeight="1"/>
    <row r="139" spans="2:3" ht="12.75" customHeight="1"/>
    <row r="140" spans="2:3" ht="12.75" customHeight="1"/>
    <row r="141" spans="2:3" ht="12.75" customHeight="1"/>
    <row r="142" spans="2:3" ht="12.75" customHeight="1"/>
    <row r="143" spans="2:3" ht="12.75" customHeight="1"/>
    <row r="144" spans="2:3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9">
    <mergeCell ref="B33:B40"/>
    <mergeCell ref="B26:B29"/>
    <mergeCell ref="B30:B32"/>
    <mergeCell ref="K6:M6"/>
    <mergeCell ref="A18:A19"/>
    <mergeCell ref="B18:B19"/>
    <mergeCell ref="B20:C20"/>
    <mergeCell ref="A21:A88"/>
    <mergeCell ref="B21:B25"/>
    <mergeCell ref="B41:B56"/>
    <mergeCell ref="B57:B62"/>
    <mergeCell ref="B81:B87"/>
    <mergeCell ref="B64:B73"/>
    <mergeCell ref="B74:B76"/>
    <mergeCell ref="D1:J1"/>
    <mergeCell ref="D2:J2"/>
    <mergeCell ref="D4:J4"/>
    <mergeCell ref="A6:A7"/>
    <mergeCell ref="B6:C7"/>
    <mergeCell ref="D6:D7"/>
    <mergeCell ref="E6:G6"/>
    <mergeCell ref="H6:J6"/>
    <mergeCell ref="Q6:Q7"/>
    <mergeCell ref="R6:R7"/>
    <mergeCell ref="A9:A11"/>
    <mergeCell ref="B11:C11"/>
    <mergeCell ref="A12:A17"/>
    <mergeCell ref="N6:P6"/>
    <mergeCell ref="B8:C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7169" r:id="rId3">
          <objectPr defaultSize="0" autoPict="0" r:id="rId4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219075</xdr:colOff>
                <xdr:row>82</xdr:row>
                <xdr:rowOff>0</xdr:rowOff>
              </to>
            </anchor>
          </objectPr>
        </oleObject>
      </mc:Choice>
      <mc:Fallback>
        <oleObject progId="Equation.3" shapeId="7169" r:id="rId3"/>
      </mc:Fallback>
    </mc:AlternateContent>
    <mc:AlternateContent xmlns:mc="http://schemas.openxmlformats.org/markup-compatibility/2006">
      <mc:Choice Requires="x14">
        <oleObject progId="Equation.3" shapeId="7170" r:id="rId5">
          <objectPr defaultSize="0" autoPict="0" r:id="rId6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219075</xdr:colOff>
                <xdr:row>82</xdr:row>
                <xdr:rowOff>0</xdr:rowOff>
              </to>
            </anchor>
          </objectPr>
        </oleObject>
      </mc:Choice>
      <mc:Fallback>
        <oleObject progId="Equation.3" shapeId="7170" r:id="rId5"/>
      </mc:Fallback>
    </mc:AlternateContent>
    <mc:AlternateContent xmlns:mc="http://schemas.openxmlformats.org/markup-compatibility/2006">
      <mc:Choice Requires="x14">
        <oleObject progId="Equation.3" shapeId="7171" r:id="rId7">
          <objectPr defaultSize="0" autoPict="0" r:id="rId8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1</xdr:col>
                <xdr:colOff>9525</xdr:colOff>
                <xdr:row>82</xdr:row>
                <xdr:rowOff>0</xdr:rowOff>
              </to>
            </anchor>
          </objectPr>
        </oleObject>
      </mc:Choice>
      <mc:Fallback>
        <oleObject progId="Equation.3" shapeId="7171" r:id="rId7"/>
      </mc:Fallback>
    </mc:AlternateContent>
    <mc:AlternateContent xmlns:mc="http://schemas.openxmlformats.org/markup-compatibility/2006">
      <mc:Choice Requires="x14">
        <oleObject progId="Equation.3" shapeId="7172" r:id="rId9">
          <objectPr defaultSize="0" autoPict="0" r:id="rId4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219075</xdr:colOff>
                <xdr:row>75</xdr:row>
                <xdr:rowOff>0</xdr:rowOff>
              </to>
            </anchor>
          </objectPr>
        </oleObject>
      </mc:Choice>
      <mc:Fallback>
        <oleObject progId="Equation.3" shapeId="7172" r:id="rId9"/>
      </mc:Fallback>
    </mc:AlternateContent>
    <mc:AlternateContent xmlns:mc="http://schemas.openxmlformats.org/markup-compatibility/2006">
      <mc:Choice Requires="x14">
        <oleObject progId="Equation.3" shapeId="7173" r:id="rId10">
          <objectPr defaultSize="0" autoPict="0" r:id="rId6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219075</xdr:colOff>
                <xdr:row>75</xdr:row>
                <xdr:rowOff>0</xdr:rowOff>
              </to>
            </anchor>
          </objectPr>
        </oleObject>
      </mc:Choice>
      <mc:Fallback>
        <oleObject progId="Equation.3" shapeId="7173" r:id="rId10"/>
      </mc:Fallback>
    </mc:AlternateContent>
    <mc:AlternateContent xmlns:mc="http://schemas.openxmlformats.org/markup-compatibility/2006">
      <mc:Choice Requires="x14">
        <oleObject progId="Equation.3" shapeId="7174" r:id="rId11">
          <objectPr defaultSize="0" autoPict="0" r:id="rId8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9525</xdr:colOff>
                <xdr:row>75</xdr:row>
                <xdr:rowOff>0</xdr:rowOff>
              </to>
            </anchor>
          </objectPr>
        </oleObject>
      </mc:Choice>
      <mc:Fallback>
        <oleObject progId="Equation.3" shapeId="7174" r:id="rId11"/>
      </mc:Fallback>
    </mc:AlternateContent>
    <mc:AlternateContent xmlns:mc="http://schemas.openxmlformats.org/markup-compatibility/2006">
      <mc:Choice Requires="x14">
        <oleObject progId="Equation.3" shapeId="7175" r:id="rId12">
          <objectPr defaultSize="0" autoPict="0" r:id="rId4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7175" r:id="rId12"/>
      </mc:Fallback>
    </mc:AlternateContent>
    <mc:AlternateContent xmlns:mc="http://schemas.openxmlformats.org/markup-compatibility/2006">
      <mc:Choice Requires="x14">
        <oleObject progId="Equation.3" shapeId="7176" r:id="rId13">
          <objectPr defaultSize="0" autoPict="0" r:id="rId6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7176" r:id="rId13"/>
      </mc:Fallback>
    </mc:AlternateContent>
    <mc:AlternateContent xmlns:mc="http://schemas.openxmlformats.org/markup-compatibility/2006">
      <mc:Choice Requires="x14">
        <oleObject progId="Equation.3" shapeId="7177" r:id="rId14">
          <objectPr defaultSize="0" autoPict="0" r:id="rId8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1</xdr:col>
                <xdr:colOff>9525</xdr:colOff>
                <xdr:row>79</xdr:row>
                <xdr:rowOff>0</xdr:rowOff>
              </to>
            </anchor>
          </objectPr>
        </oleObject>
      </mc:Choice>
      <mc:Fallback>
        <oleObject progId="Equation.3" shapeId="7177" r:id="rId14"/>
      </mc:Fallback>
    </mc:AlternateContent>
    <mc:AlternateContent xmlns:mc="http://schemas.openxmlformats.org/markup-compatibility/2006">
      <mc:Choice Requires="x14">
        <oleObject progId="Equation.3" shapeId="7178" r:id="rId15">
          <objectPr defaultSize="0" autoPict="0" r:id="rId4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219075</xdr:colOff>
                <xdr:row>76</xdr:row>
                <xdr:rowOff>0</xdr:rowOff>
              </to>
            </anchor>
          </objectPr>
        </oleObject>
      </mc:Choice>
      <mc:Fallback>
        <oleObject progId="Equation.3" shapeId="7178" r:id="rId15"/>
      </mc:Fallback>
    </mc:AlternateContent>
    <mc:AlternateContent xmlns:mc="http://schemas.openxmlformats.org/markup-compatibility/2006">
      <mc:Choice Requires="x14">
        <oleObject progId="Equation.3" shapeId="7179" r:id="rId16">
          <objectPr defaultSize="0" autoPict="0" r:id="rId6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219075</xdr:colOff>
                <xdr:row>76</xdr:row>
                <xdr:rowOff>0</xdr:rowOff>
              </to>
            </anchor>
          </objectPr>
        </oleObject>
      </mc:Choice>
      <mc:Fallback>
        <oleObject progId="Equation.3" shapeId="7179" r:id="rId16"/>
      </mc:Fallback>
    </mc:AlternateContent>
    <mc:AlternateContent xmlns:mc="http://schemas.openxmlformats.org/markup-compatibility/2006">
      <mc:Choice Requires="x14">
        <oleObject progId="Equation.3" shapeId="7180" r:id="rId17">
          <objectPr defaultSize="0" autoPict="0" r:id="rId8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1</xdr:col>
                <xdr:colOff>9525</xdr:colOff>
                <xdr:row>76</xdr:row>
                <xdr:rowOff>0</xdr:rowOff>
              </to>
            </anchor>
          </objectPr>
        </oleObject>
      </mc:Choice>
      <mc:Fallback>
        <oleObject progId="Equation.3" shapeId="7180" r:id="rId17"/>
      </mc:Fallback>
    </mc:AlternateContent>
    <mc:AlternateContent xmlns:mc="http://schemas.openxmlformats.org/markup-compatibility/2006">
      <mc:Choice Requires="x14">
        <oleObject progId="Equation.3" shapeId="7181" r:id="rId18">
          <objectPr defaultSize="0" autoPict="0" r:id="rId8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1</xdr:col>
                <xdr:colOff>9525</xdr:colOff>
                <xdr:row>82</xdr:row>
                <xdr:rowOff>0</xdr:rowOff>
              </to>
            </anchor>
          </objectPr>
        </oleObject>
      </mc:Choice>
      <mc:Fallback>
        <oleObject progId="Equation.3" shapeId="7181" r:id="rId18"/>
      </mc:Fallback>
    </mc:AlternateContent>
    <mc:AlternateContent xmlns:mc="http://schemas.openxmlformats.org/markup-compatibility/2006">
      <mc:Choice Requires="x14">
        <oleObject progId="Equation.3" shapeId="7182" r:id="rId19">
          <objectPr defaultSize="0" autoPict="0" r:id="rId8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9525</xdr:colOff>
                <xdr:row>75</xdr:row>
                <xdr:rowOff>0</xdr:rowOff>
              </to>
            </anchor>
          </objectPr>
        </oleObject>
      </mc:Choice>
      <mc:Fallback>
        <oleObject progId="Equation.3" shapeId="7182" r:id="rId19"/>
      </mc:Fallback>
    </mc:AlternateContent>
    <mc:AlternateContent xmlns:mc="http://schemas.openxmlformats.org/markup-compatibility/2006">
      <mc:Choice Requires="x14">
        <oleObject progId="Equation.3" shapeId="7183" r:id="rId20">
          <objectPr defaultSize="0" autoPict="0" r:id="rId8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1</xdr:col>
                <xdr:colOff>9525</xdr:colOff>
                <xdr:row>80</xdr:row>
                <xdr:rowOff>0</xdr:rowOff>
              </to>
            </anchor>
          </objectPr>
        </oleObject>
      </mc:Choice>
      <mc:Fallback>
        <oleObject progId="Equation.3" shapeId="7183" r:id="rId20"/>
      </mc:Fallback>
    </mc:AlternateContent>
    <mc:AlternateContent xmlns:mc="http://schemas.openxmlformats.org/markup-compatibility/2006">
      <mc:Choice Requires="x14">
        <oleObject progId="Equation.3" shapeId="7184" r:id="rId21">
          <objectPr defaultSize="0" autoPict="0" r:id="rId8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1</xdr:col>
                <xdr:colOff>9525</xdr:colOff>
                <xdr:row>76</xdr:row>
                <xdr:rowOff>0</xdr:rowOff>
              </to>
            </anchor>
          </objectPr>
        </oleObject>
      </mc:Choice>
      <mc:Fallback>
        <oleObject progId="Equation.3" shapeId="7184" r:id="rId2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0"/>
  <sheetViews>
    <sheetView workbookViewId="0">
      <selection sqref="A1:XFD1048576"/>
    </sheetView>
  </sheetViews>
  <sheetFormatPr defaultColWidth="14.42578125" defaultRowHeight="15"/>
  <cols>
    <col min="1" max="1" width="19.140625" style="298" customWidth="1"/>
    <col min="2" max="2" width="7.28515625" style="298" customWidth="1"/>
    <col min="3" max="3" width="8.7109375" style="298" customWidth="1"/>
    <col min="4" max="4" width="8.85546875" style="298" customWidth="1"/>
    <col min="5" max="5" width="12.7109375" style="298" customWidth="1"/>
    <col min="6" max="6" width="7.7109375" style="298" customWidth="1"/>
    <col min="7" max="7" width="3.5703125" style="298" customWidth="1"/>
    <col min="8" max="8" width="10.7109375" style="298" customWidth="1"/>
    <col min="9" max="9" width="8.85546875" style="298" customWidth="1"/>
    <col min="10" max="10" width="8.5703125" style="298" customWidth="1"/>
    <col min="11" max="11" width="7.5703125" style="298" customWidth="1"/>
    <col min="12" max="12" width="8.5703125" style="298" customWidth="1"/>
    <col min="13" max="13" width="10.7109375" style="298" customWidth="1"/>
    <col min="14" max="14" width="5.7109375" style="298" customWidth="1"/>
    <col min="15" max="15" width="6.140625" style="298" customWidth="1"/>
    <col min="16" max="16" width="6.42578125" style="298" customWidth="1"/>
    <col min="17" max="17" width="8.7109375" style="298" customWidth="1"/>
    <col min="18" max="18" width="10.42578125" style="298" customWidth="1"/>
    <col min="19" max="19" width="9.7109375" style="298" customWidth="1"/>
    <col min="20" max="20" width="11.7109375" style="298" customWidth="1"/>
    <col min="21" max="21" width="9.140625" style="298" customWidth="1"/>
    <col min="22" max="22" width="8.85546875" style="298" customWidth="1"/>
    <col min="23" max="26" width="8" style="298" customWidth="1"/>
    <col min="27" max="16384" width="14.42578125" style="298"/>
  </cols>
  <sheetData>
    <row r="1" spans="1:26" ht="12.75" customHeight="1">
      <c r="A1" s="297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7.5" customHeight="1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2.75" customHeight="1">
      <c r="A3" s="299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</row>
    <row r="4" spans="1:26" ht="12.75" customHeight="1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</row>
    <row r="5" spans="1:26" ht="12.75" hidden="1" customHeight="1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</row>
    <row r="6" spans="1:26" ht="48.75" customHeight="1">
      <c r="A6" s="300"/>
      <c r="B6" s="300"/>
      <c r="C6" s="301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297"/>
      <c r="X6" s="297"/>
      <c r="Y6" s="297"/>
      <c r="Z6" s="297"/>
    </row>
    <row r="7" spans="1:26" ht="12.75" customHeight="1">
      <c r="A7" s="307"/>
      <c r="B7" s="302"/>
      <c r="C7" s="302"/>
      <c r="D7" s="302"/>
      <c r="E7" s="302"/>
      <c r="F7" s="302"/>
      <c r="G7" s="302"/>
      <c r="H7" s="303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5"/>
      <c r="V7" s="305"/>
      <c r="W7" s="297"/>
      <c r="X7" s="297"/>
      <c r="Y7" s="297"/>
      <c r="Z7" s="297"/>
    </row>
    <row r="8" spans="1:26" ht="12.75" customHeight="1">
      <c r="A8" s="309"/>
      <c r="B8" s="302"/>
      <c r="C8" s="302"/>
      <c r="D8" s="302"/>
      <c r="E8" s="302"/>
      <c r="F8" s="302"/>
      <c r="G8" s="302"/>
      <c r="H8" s="303"/>
      <c r="I8" s="304"/>
      <c r="J8" s="304"/>
      <c r="K8" s="304"/>
      <c r="L8" s="304"/>
      <c r="M8" s="304"/>
      <c r="Q8" s="304"/>
      <c r="R8" s="304"/>
      <c r="S8" s="304"/>
      <c r="T8" s="304"/>
      <c r="U8" s="305"/>
      <c r="V8" s="305"/>
      <c r="W8" s="297"/>
      <c r="X8" s="297"/>
      <c r="Y8" s="297"/>
      <c r="Z8" s="297"/>
    </row>
    <row r="9" spans="1:26" ht="12.75" customHeight="1">
      <c r="A9" s="309"/>
      <c r="B9" s="308"/>
      <c r="C9" s="309"/>
      <c r="D9" s="309"/>
      <c r="E9" s="309"/>
      <c r="F9" s="302"/>
      <c r="G9" s="302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297"/>
      <c r="X9" s="297"/>
      <c r="Y9" s="297"/>
      <c r="Z9" s="297"/>
    </row>
    <row r="10" spans="1:26" ht="12.75" customHeight="1">
      <c r="A10" s="307"/>
      <c r="B10" s="302"/>
      <c r="C10" s="302"/>
      <c r="D10" s="302"/>
      <c r="E10" s="302"/>
      <c r="F10" s="302"/>
      <c r="G10" s="302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</row>
    <row r="11" spans="1:26" ht="12.75" customHeight="1">
      <c r="A11" s="307"/>
      <c r="B11" s="302"/>
      <c r="C11" s="302"/>
      <c r="D11" s="302"/>
      <c r="E11" s="302"/>
      <c r="F11" s="302"/>
      <c r="G11" s="302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</row>
    <row r="12" spans="1:26" ht="12.75" customHeight="1">
      <c r="A12" s="307"/>
      <c r="B12" s="308"/>
      <c r="C12" s="308"/>
      <c r="D12" s="308"/>
      <c r="E12" s="308"/>
      <c r="F12" s="302"/>
      <c r="G12" s="302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</row>
    <row r="13" spans="1:26" ht="12.75" customHeight="1">
      <c r="A13" s="297"/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</row>
    <row r="14" spans="1:26" ht="12.75" customHeight="1">
      <c r="A14" s="297"/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</row>
    <row r="15" spans="1:26" ht="12.75" customHeight="1">
      <c r="A15" s="297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</row>
    <row r="16" spans="1:26" ht="12.75" customHeight="1">
      <c r="A16" s="297"/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</row>
    <row r="17" spans="1:26" ht="12.75" customHeight="1">
      <c r="A17" s="297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</row>
    <row r="18" spans="1:26" ht="12.75" customHeight="1">
      <c r="A18" s="297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</row>
    <row r="19" spans="1:26" ht="12.75" customHeight="1">
      <c r="A19" s="297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</row>
    <row r="20" spans="1:26" ht="12.75" customHeight="1">
      <c r="A20" s="297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</row>
    <row r="21" spans="1:26" ht="12.75" customHeight="1">
      <c r="A21" s="297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</row>
    <row r="22" spans="1:26" ht="12.75" customHeight="1">
      <c r="A22" s="297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</row>
    <row r="23" spans="1:26" ht="12.75" customHeight="1">
      <c r="A23" s="297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</row>
    <row r="24" spans="1:26" ht="12.75" customHeight="1">
      <c r="A24" s="2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</row>
    <row r="25" spans="1:26" ht="12.75" customHeight="1">
      <c r="A25" s="297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</row>
    <row r="26" spans="1:26" ht="12.75" customHeight="1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</row>
    <row r="27" spans="1:26" ht="12.75" customHeight="1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</row>
    <row r="28" spans="1:26" ht="12.75" customHeight="1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</row>
    <row r="29" spans="1:26" ht="12.75" customHeight="1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</row>
    <row r="30" spans="1:26" ht="12.75" customHeight="1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</row>
    <row r="31" spans="1:26" ht="12.75" customHeight="1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</row>
    <row r="32" spans="1:26" ht="12.75" customHeight="1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</row>
    <row r="33" spans="1:26" ht="12.75" customHeight="1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</row>
    <row r="34" spans="1:26" ht="12.75" customHeight="1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</row>
    <row r="35" spans="1:26" ht="12.75" customHeight="1">
      <c r="A35" s="297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</row>
    <row r="36" spans="1:26" ht="12.75" customHeight="1">
      <c r="A36" s="297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</row>
    <row r="37" spans="1:26" ht="12.75" customHeight="1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</row>
    <row r="38" spans="1:26" ht="12.75" customHeight="1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</row>
    <row r="39" spans="1:26" ht="12.75" customHeight="1">
      <c r="A39" s="297"/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</row>
    <row r="40" spans="1:26" ht="12.75" customHeight="1">
      <c r="A40" s="297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</row>
    <row r="41" spans="1:26" ht="12.75" customHeight="1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</row>
    <row r="42" spans="1:26" ht="12.75" customHeight="1">
      <c r="A42" s="297"/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</row>
    <row r="43" spans="1:26" ht="12.75" customHeight="1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</row>
    <row r="44" spans="1:26" ht="12.75" customHeight="1">
      <c r="A44" s="297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</row>
    <row r="45" spans="1:26" ht="12.75" customHeight="1">
      <c r="A45" s="297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</row>
    <row r="46" spans="1:26" ht="12.75" customHeight="1">
      <c r="A46" s="297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</row>
    <row r="47" spans="1:26" ht="12.75" customHeight="1">
      <c r="A47" s="297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</row>
    <row r="48" spans="1:26" ht="12.75" customHeight="1">
      <c r="A48" s="297"/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</row>
    <row r="49" spans="1:26" ht="12.75" customHeight="1">
      <c r="A49" s="297"/>
      <c r="B49" s="297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</row>
    <row r="50" spans="1:26" ht="12.75" customHeight="1">
      <c r="A50" s="297"/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</row>
    <row r="51" spans="1:26" ht="12.75" customHeight="1">
      <c r="A51" s="297"/>
      <c r="B51" s="297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</row>
    <row r="52" spans="1:26" ht="12.75" customHeight="1">
      <c r="A52" s="297"/>
      <c r="B52" s="297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</row>
    <row r="53" spans="1:26" ht="12.75" customHeight="1">
      <c r="A53" s="297"/>
      <c r="B53" s="297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</row>
    <row r="54" spans="1:26" ht="12.75" customHeight="1">
      <c r="A54" s="297"/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</row>
    <row r="55" spans="1:26" ht="12.75" customHeight="1">
      <c r="A55" s="297"/>
      <c r="B55" s="297"/>
      <c r="C55" s="297"/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</row>
    <row r="56" spans="1:26" ht="12.75" customHeight="1">
      <c r="A56" s="297"/>
      <c r="B56" s="297"/>
      <c r="C56" s="297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</row>
    <row r="57" spans="1:26" ht="12.75" customHeight="1">
      <c r="A57" s="297"/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</row>
    <row r="58" spans="1:26" ht="12.75" customHeight="1">
      <c r="A58" s="297"/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</row>
    <row r="59" spans="1:26" ht="12.75" customHeight="1">
      <c r="A59" s="297"/>
      <c r="B59" s="297"/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</row>
    <row r="60" spans="1:26" ht="12.75" customHeight="1">
      <c r="A60" s="297"/>
      <c r="B60" s="297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</row>
    <row r="61" spans="1:26" ht="12.75" customHeight="1">
      <c r="A61" s="297"/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</row>
    <row r="62" spans="1:26" ht="12.75" customHeight="1">
      <c r="A62" s="297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</row>
    <row r="63" spans="1:26" ht="12.75" customHeight="1">
      <c r="A63" s="297"/>
      <c r="B63" s="297"/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</row>
    <row r="64" spans="1:26" ht="12.75" customHeight="1">
      <c r="A64" s="297"/>
      <c r="B64" s="297"/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</row>
    <row r="65" spans="1:26" ht="12.75" customHeight="1">
      <c r="A65" s="297"/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</row>
    <row r="66" spans="1:26" ht="12.75" customHeight="1">
      <c r="A66" s="297"/>
      <c r="B66" s="297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</row>
    <row r="67" spans="1:26" ht="12.75" customHeight="1">
      <c r="A67" s="297"/>
      <c r="B67" s="297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</row>
    <row r="68" spans="1:26" ht="12.75" customHeight="1">
      <c r="A68" s="297"/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</row>
    <row r="69" spans="1:26" ht="12.75" customHeight="1">
      <c r="A69" s="297"/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</row>
    <row r="70" spans="1:26" ht="12.75" customHeight="1">
      <c r="A70" s="297"/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</row>
    <row r="71" spans="1:26" ht="12.75" customHeight="1">
      <c r="A71" s="297"/>
      <c r="B71" s="297"/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</row>
    <row r="72" spans="1:26" ht="12.75" customHeight="1">
      <c r="A72" s="297"/>
      <c r="B72" s="297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</row>
    <row r="73" spans="1:26" ht="12.75" customHeight="1">
      <c r="A73" s="297"/>
      <c r="B73" s="297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</row>
    <row r="74" spans="1:26" ht="12.75" customHeight="1">
      <c r="A74" s="297"/>
      <c r="B74" s="297"/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</row>
    <row r="75" spans="1:26" ht="12.75" customHeight="1">
      <c r="A75" s="297"/>
      <c r="B75" s="297"/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</row>
    <row r="76" spans="1:26" ht="12.75" customHeight="1">
      <c r="A76" s="297"/>
      <c r="B76" s="297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</row>
    <row r="77" spans="1:26" ht="12.75" customHeight="1">
      <c r="A77" s="297"/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</row>
    <row r="78" spans="1:26" ht="12.75" customHeight="1">
      <c r="A78" s="297"/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</row>
    <row r="79" spans="1:26" ht="12.75" customHeight="1">
      <c r="A79" s="297"/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</row>
    <row r="80" spans="1:26" ht="12.75" customHeight="1">
      <c r="A80" s="297"/>
      <c r="B80" s="297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</row>
    <row r="81" spans="1:26" ht="12.75" customHeight="1">
      <c r="A81" s="297"/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</row>
    <row r="82" spans="1:26" ht="12.75" customHeight="1">
      <c r="A82" s="297"/>
      <c r="B82" s="297"/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</row>
    <row r="83" spans="1:26" ht="12.75" customHeight="1">
      <c r="A83" s="297"/>
      <c r="B83" s="297"/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</row>
    <row r="84" spans="1:26" ht="12.75" customHeight="1">
      <c r="A84" s="297"/>
      <c r="B84" s="297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</row>
    <row r="85" spans="1:26" ht="12.75" customHeight="1">
      <c r="A85" s="297"/>
      <c r="B85" s="297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</row>
    <row r="86" spans="1:26" ht="12.75" customHeight="1">
      <c r="A86" s="297"/>
      <c r="B86" s="297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</row>
    <row r="87" spans="1:26" ht="12.75" customHeight="1">
      <c r="A87" s="297"/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</row>
    <row r="88" spans="1:26" ht="12.75" customHeight="1">
      <c r="A88" s="297"/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</row>
    <row r="89" spans="1:26" ht="12.75" customHeight="1">
      <c r="A89" s="297"/>
      <c r="B89" s="297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</row>
    <row r="90" spans="1:26" ht="12.75" customHeight="1">
      <c r="A90" s="297"/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</row>
    <row r="91" spans="1:26" ht="12.75" customHeight="1">
      <c r="A91" s="297"/>
      <c r="B91" s="297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</row>
    <row r="92" spans="1:26" ht="12.75" customHeight="1">
      <c r="A92" s="297"/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</row>
    <row r="93" spans="1:26" ht="12.75" customHeight="1">
      <c r="A93" s="297"/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</row>
    <row r="94" spans="1:26" ht="12.75" customHeight="1">
      <c r="A94" s="297"/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</row>
    <row r="95" spans="1:26" ht="12.75" customHeight="1">
      <c r="A95" s="297"/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</row>
    <row r="96" spans="1:26" ht="12.75" customHeight="1">
      <c r="A96" s="297"/>
      <c r="B96" s="297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</row>
    <row r="97" spans="1:26" ht="12.75" customHeight="1">
      <c r="A97" s="297"/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</row>
    <row r="98" spans="1:26" ht="12.75" customHeight="1">
      <c r="A98" s="297"/>
      <c r="B98" s="297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</row>
    <row r="99" spans="1:26" ht="12.75" customHeight="1">
      <c r="A99" s="297"/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</row>
    <row r="100" spans="1:26" ht="12.75" customHeight="1">
      <c r="A100" s="297"/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</row>
    <row r="101" spans="1:26" ht="12.75" customHeight="1">
      <c r="A101" s="297"/>
      <c r="B101" s="297"/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</row>
    <row r="102" spans="1:26" ht="12.75" customHeight="1">
      <c r="A102" s="297"/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</row>
    <row r="103" spans="1:26" ht="12.75" customHeight="1">
      <c r="A103" s="297"/>
      <c r="B103" s="297"/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</row>
    <row r="104" spans="1:26" ht="12.75" customHeight="1">
      <c r="A104" s="297"/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</row>
    <row r="105" spans="1:26" ht="12.75" customHeight="1">
      <c r="A105" s="297"/>
      <c r="B105" s="297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</row>
    <row r="106" spans="1:26" ht="12.75" customHeight="1">
      <c r="A106" s="297"/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</row>
    <row r="107" spans="1:26" ht="12.75" customHeight="1">
      <c r="A107" s="297"/>
      <c r="B107" s="297"/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</row>
    <row r="108" spans="1:26" ht="12.75" customHeight="1">
      <c r="A108" s="297"/>
      <c r="B108" s="297"/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</row>
    <row r="109" spans="1:26" ht="12.75" customHeight="1">
      <c r="A109" s="297"/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</row>
    <row r="110" spans="1:26" ht="12.75" customHeight="1">
      <c r="A110" s="297"/>
      <c r="B110" s="297"/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</row>
    <row r="111" spans="1:26" ht="12.75" customHeight="1">
      <c r="A111" s="297"/>
      <c r="B111" s="297"/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</row>
    <row r="112" spans="1:26" ht="12.75" customHeight="1">
      <c r="A112" s="297"/>
      <c r="B112" s="297"/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</row>
    <row r="113" spans="1:26" ht="12.75" customHeight="1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</row>
    <row r="114" spans="1:26" ht="12.75" customHeight="1">
      <c r="A114" s="297"/>
      <c r="B114" s="297"/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</row>
    <row r="115" spans="1:26" ht="12.75" customHeight="1">
      <c r="A115" s="297"/>
      <c r="B115" s="297"/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</row>
    <row r="116" spans="1:26" ht="12.75" customHeight="1">
      <c r="A116" s="297"/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</row>
    <row r="117" spans="1:26" ht="12.75" customHeight="1">
      <c r="A117" s="297"/>
      <c r="B117" s="297"/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</row>
    <row r="118" spans="1:26" ht="12.75" customHeight="1">
      <c r="A118" s="297"/>
      <c r="B118" s="297"/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</row>
    <row r="119" spans="1:26" ht="12.75" customHeight="1">
      <c r="A119" s="297"/>
      <c r="B119" s="297"/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</row>
    <row r="120" spans="1:26" ht="12.75" customHeight="1">
      <c r="A120" s="297"/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</row>
    <row r="121" spans="1:26" ht="12.75" customHeight="1">
      <c r="A121" s="297"/>
      <c r="B121" s="297"/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</row>
    <row r="122" spans="1:26" ht="12.75" customHeight="1">
      <c r="A122" s="297"/>
      <c r="B122" s="297"/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</row>
    <row r="123" spans="1:26" ht="12.75" customHeight="1">
      <c r="A123" s="297"/>
      <c r="B123" s="297"/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</row>
    <row r="124" spans="1:26" ht="12.75" customHeight="1">
      <c r="A124" s="297"/>
      <c r="B124" s="297"/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</row>
    <row r="125" spans="1:26" ht="12.75" customHeight="1">
      <c r="A125" s="297"/>
      <c r="B125" s="297"/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</row>
    <row r="126" spans="1:26" ht="12.75" customHeight="1">
      <c r="A126" s="297"/>
      <c r="B126" s="297"/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</row>
    <row r="127" spans="1:26" ht="12.75" customHeight="1">
      <c r="A127" s="297"/>
      <c r="B127" s="297"/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</row>
    <row r="128" spans="1:26" ht="12.75" customHeight="1">
      <c r="A128" s="297"/>
      <c r="B128" s="297"/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</row>
    <row r="129" spans="1:26" ht="12.75" customHeight="1">
      <c r="A129" s="297"/>
      <c r="B129" s="297"/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</row>
    <row r="130" spans="1:26" ht="12.75" customHeight="1">
      <c r="A130" s="297"/>
      <c r="B130" s="297"/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</row>
    <row r="131" spans="1:26" ht="12.75" customHeight="1">
      <c r="A131" s="297"/>
      <c r="B131" s="297"/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</row>
    <row r="132" spans="1:26" ht="12.75" customHeight="1">
      <c r="A132" s="297"/>
      <c r="B132" s="297"/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</row>
    <row r="133" spans="1:26" ht="12.75" customHeight="1">
      <c r="A133" s="297"/>
      <c r="B133" s="297"/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</row>
    <row r="134" spans="1:26" ht="12.75" customHeight="1">
      <c r="A134" s="297"/>
      <c r="B134" s="297"/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</row>
    <row r="135" spans="1:26" ht="12.75" customHeight="1">
      <c r="A135" s="297"/>
      <c r="B135" s="297"/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</row>
    <row r="136" spans="1:26" ht="12.75" customHeight="1">
      <c r="A136" s="297"/>
      <c r="B136" s="297"/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</row>
    <row r="137" spans="1:26" ht="12.75" customHeight="1">
      <c r="A137" s="297"/>
      <c r="B137" s="297"/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</row>
    <row r="138" spans="1:26" ht="12.75" customHeight="1">
      <c r="A138" s="297"/>
      <c r="B138" s="297"/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</row>
    <row r="139" spans="1:26" ht="12.75" customHeight="1">
      <c r="A139" s="297"/>
      <c r="B139" s="297"/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</row>
    <row r="140" spans="1:26" ht="12.75" customHeight="1">
      <c r="A140" s="297"/>
      <c r="B140" s="297"/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</row>
    <row r="141" spans="1:26" ht="12.75" customHeight="1">
      <c r="A141" s="297"/>
      <c r="B141" s="297"/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</row>
    <row r="142" spans="1:26" ht="12.75" customHeight="1">
      <c r="A142" s="297"/>
      <c r="B142" s="297"/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</row>
    <row r="143" spans="1:26" ht="12.75" customHeight="1">
      <c r="A143" s="297"/>
      <c r="B143" s="297"/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</row>
    <row r="144" spans="1:26" ht="12.75" customHeight="1">
      <c r="A144" s="297"/>
      <c r="B144" s="297"/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</row>
    <row r="145" spans="1:26" ht="12.75" customHeight="1">
      <c r="A145" s="297"/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</row>
    <row r="146" spans="1:26" ht="12.75" customHeight="1">
      <c r="A146" s="297"/>
      <c r="B146" s="297"/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</row>
    <row r="147" spans="1:26" ht="12.75" customHeight="1">
      <c r="A147" s="297"/>
      <c r="B147" s="297"/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</row>
    <row r="148" spans="1:26" ht="12.75" customHeight="1">
      <c r="A148" s="297"/>
      <c r="B148" s="297"/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</row>
    <row r="149" spans="1:26" ht="12.75" customHeight="1">
      <c r="A149" s="297"/>
      <c r="B149" s="297"/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</row>
    <row r="150" spans="1:26" ht="12.75" customHeight="1">
      <c r="A150" s="297"/>
      <c r="B150" s="297"/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</row>
    <row r="151" spans="1:26" ht="12.75" customHeight="1">
      <c r="A151" s="297"/>
      <c r="B151" s="297"/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</row>
    <row r="152" spans="1:26" ht="12.75" customHeight="1">
      <c r="A152" s="297"/>
      <c r="B152" s="297"/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</row>
    <row r="153" spans="1:26" ht="12.75" customHeight="1">
      <c r="A153" s="297"/>
      <c r="B153" s="297"/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</row>
    <row r="154" spans="1:26" ht="12.75" customHeight="1">
      <c r="A154" s="297"/>
      <c r="B154" s="297"/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</row>
    <row r="155" spans="1:26" ht="12.75" customHeight="1">
      <c r="A155" s="297"/>
      <c r="B155" s="297"/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</row>
    <row r="156" spans="1:26" ht="12.75" customHeight="1">
      <c r="A156" s="297"/>
      <c r="B156" s="297"/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</row>
    <row r="157" spans="1:26" ht="12.75" customHeight="1">
      <c r="A157" s="297"/>
      <c r="B157" s="297"/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</row>
    <row r="158" spans="1:26" ht="12.75" customHeight="1">
      <c r="A158" s="297"/>
      <c r="B158" s="297"/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</row>
    <row r="159" spans="1:26" ht="12.75" customHeight="1">
      <c r="A159" s="297"/>
      <c r="B159" s="297"/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</row>
    <row r="160" spans="1:26" ht="12.75" customHeight="1">
      <c r="A160" s="297"/>
      <c r="B160" s="297"/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</row>
    <row r="161" spans="1:26" ht="12.75" customHeight="1">
      <c r="A161" s="297"/>
      <c r="B161" s="297"/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</row>
    <row r="162" spans="1:26" ht="12.75" customHeight="1">
      <c r="A162" s="297"/>
      <c r="B162" s="297"/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</row>
    <row r="163" spans="1:26" ht="12.75" customHeight="1">
      <c r="A163" s="297"/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</row>
    <row r="164" spans="1:26" ht="12.75" customHeight="1">
      <c r="A164" s="297"/>
      <c r="B164" s="297"/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</row>
    <row r="165" spans="1:26" ht="12.75" customHeight="1">
      <c r="A165" s="297"/>
      <c r="B165" s="297"/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</row>
    <row r="166" spans="1:26" ht="12.75" customHeight="1">
      <c r="A166" s="297"/>
      <c r="B166" s="297"/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</row>
    <row r="167" spans="1:26" ht="12.75" customHeight="1">
      <c r="A167" s="297"/>
      <c r="B167" s="297"/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</row>
    <row r="168" spans="1:26" ht="12.75" customHeight="1">
      <c r="A168" s="297"/>
      <c r="B168" s="297"/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</row>
    <row r="169" spans="1:26" ht="12.75" customHeight="1">
      <c r="A169" s="297"/>
      <c r="B169" s="297"/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</row>
    <row r="170" spans="1:26" ht="12.75" customHeight="1">
      <c r="A170" s="297"/>
      <c r="B170" s="297"/>
      <c r="C170" s="297"/>
      <c r="D170" s="297"/>
      <c r="E170" s="297"/>
      <c r="F170" s="297"/>
      <c r="G170" s="297"/>
      <c r="H170" s="297"/>
      <c r="I170" s="297"/>
      <c r="J170" s="297"/>
      <c r="K170" s="297"/>
      <c r="L170" s="297"/>
      <c r="M170" s="297"/>
      <c r="N170" s="297"/>
      <c r="O170" s="297"/>
      <c r="P170" s="297"/>
      <c r="Q170" s="297"/>
      <c r="R170" s="297"/>
      <c r="S170" s="297"/>
      <c r="T170" s="297"/>
      <c r="U170" s="297"/>
      <c r="V170" s="297"/>
      <c r="W170" s="297"/>
      <c r="X170" s="297"/>
      <c r="Y170" s="297"/>
      <c r="Z170" s="297"/>
    </row>
    <row r="171" spans="1:26" ht="12.75" customHeight="1">
      <c r="A171" s="297"/>
      <c r="B171" s="297"/>
      <c r="C171" s="297"/>
      <c r="D171" s="297"/>
      <c r="E171" s="297"/>
      <c r="F171" s="297"/>
      <c r="G171" s="297"/>
      <c r="H171" s="297"/>
      <c r="I171" s="297"/>
      <c r="J171" s="297"/>
      <c r="K171" s="297"/>
      <c r="L171" s="297"/>
      <c r="M171" s="297"/>
      <c r="N171" s="297"/>
      <c r="O171" s="297"/>
      <c r="P171" s="297"/>
      <c r="Q171" s="297"/>
      <c r="R171" s="297"/>
      <c r="S171" s="297"/>
      <c r="T171" s="297"/>
      <c r="U171" s="297"/>
      <c r="V171" s="297"/>
      <c r="W171" s="297"/>
      <c r="X171" s="297"/>
      <c r="Y171" s="297"/>
      <c r="Z171" s="297"/>
    </row>
    <row r="172" spans="1:26" ht="12.75" customHeight="1">
      <c r="A172" s="297"/>
      <c r="B172" s="297"/>
      <c r="C172" s="297"/>
      <c r="D172" s="297"/>
      <c r="E172" s="297"/>
      <c r="F172" s="297"/>
      <c r="G172" s="297"/>
      <c r="H172" s="297"/>
      <c r="I172" s="297"/>
      <c r="J172" s="297"/>
      <c r="K172" s="297"/>
      <c r="L172" s="297"/>
      <c r="M172" s="297"/>
      <c r="N172" s="297"/>
      <c r="O172" s="297"/>
      <c r="P172" s="297"/>
      <c r="Q172" s="297"/>
      <c r="R172" s="297"/>
      <c r="S172" s="297"/>
      <c r="T172" s="297"/>
      <c r="U172" s="297"/>
      <c r="V172" s="297"/>
      <c r="W172" s="297"/>
      <c r="X172" s="297"/>
      <c r="Y172" s="297"/>
      <c r="Z172" s="297"/>
    </row>
    <row r="173" spans="1:26" ht="12.75" customHeight="1">
      <c r="A173" s="297"/>
      <c r="B173" s="297"/>
      <c r="C173" s="297"/>
      <c r="D173" s="297"/>
      <c r="E173" s="297"/>
      <c r="F173" s="297"/>
      <c r="G173" s="297"/>
      <c r="H173" s="297"/>
      <c r="I173" s="297"/>
      <c r="J173" s="297"/>
      <c r="K173" s="297"/>
      <c r="L173" s="297"/>
      <c r="M173" s="297"/>
      <c r="N173" s="297"/>
      <c r="O173" s="297"/>
      <c r="P173" s="297"/>
      <c r="Q173" s="297"/>
      <c r="R173" s="297"/>
      <c r="S173" s="297"/>
      <c r="T173" s="297"/>
      <c r="U173" s="297"/>
      <c r="V173" s="297"/>
      <c r="W173" s="297"/>
      <c r="X173" s="297"/>
      <c r="Y173" s="297"/>
      <c r="Z173" s="297"/>
    </row>
    <row r="174" spans="1:26" ht="12.75" customHeight="1">
      <c r="A174" s="297"/>
      <c r="B174" s="297"/>
      <c r="C174" s="297"/>
      <c r="D174" s="297"/>
      <c r="E174" s="297"/>
      <c r="F174" s="297"/>
      <c r="G174" s="297"/>
      <c r="H174" s="297"/>
      <c r="I174" s="297"/>
      <c r="J174" s="297"/>
      <c r="K174" s="297"/>
      <c r="L174" s="297"/>
      <c r="M174" s="297"/>
      <c r="N174" s="297"/>
      <c r="O174" s="297"/>
      <c r="P174" s="297"/>
      <c r="Q174" s="297"/>
      <c r="R174" s="297"/>
      <c r="S174" s="297"/>
      <c r="T174" s="297"/>
      <c r="U174" s="297"/>
      <c r="V174" s="297"/>
      <c r="W174" s="297"/>
      <c r="X174" s="297"/>
      <c r="Y174" s="297"/>
      <c r="Z174" s="297"/>
    </row>
    <row r="175" spans="1:26" ht="12.75" customHeight="1">
      <c r="A175" s="297"/>
      <c r="B175" s="297"/>
      <c r="C175" s="297"/>
      <c r="D175" s="297"/>
      <c r="E175" s="297"/>
      <c r="F175" s="297"/>
      <c r="G175" s="297"/>
      <c r="H175" s="297"/>
      <c r="I175" s="297"/>
      <c r="J175" s="297"/>
      <c r="K175" s="297"/>
      <c r="L175" s="297"/>
      <c r="M175" s="297"/>
      <c r="N175" s="297"/>
      <c r="O175" s="297"/>
      <c r="P175" s="297"/>
      <c r="Q175" s="297"/>
      <c r="R175" s="297"/>
      <c r="S175" s="297"/>
      <c r="T175" s="297"/>
      <c r="U175" s="297"/>
      <c r="V175" s="297"/>
      <c r="W175" s="297"/>
      <c r="X175" s="297"/>
      <c r="Y175" s="297"/>
      <c r="Z175" s="297"/>
    </row>
    <row r="176" spans="1:26" ht="12.75" customHeight="1">
      <c r="A176" s="297"/>
      <c r="B176" s="297"/>
      <c r="C176" s="297"/>
      <c r="D176" s="297"/>
      <c r="E176" s="297"/>
      <c r="F176" s="297"/>
      <c r="G176" s="297"/>
      <c r="H176" s="297"/>
      <c r="I176" s="297"/>
      <c r="J176" s="297"/>
      <c r="K176" s="297"/>
      <c r="L176" s="297"/>
      <c r="M176" s="297"/>
      <c r="N176" s="297"/>
      <c r="O176" s="297"/>
      <c r="P176" s="297"/>
      <c r="Q176" s="297"/>
      <c r="R176" s="297"/>
      <c r="S176" s="297"/>
      <c r="T176" s="297"/>
      <c r="U176" s="297"/>
      <c r="V176" s="297"/>
      <c r="W176" s="297"/>
      <c r="X176" s="297"/>
      <c r="Y176" s="297"/>
      <c r="Z176" s="297"/>
    </row>
    <row r="177" spans="1:26" ht="12.75" customHeight="1">
      <c r="A177" s="297"/>
      <c r="B177" s="297"/>
      <c r="C177" s="297"/>
      <c r="D177" s="297"/>
      <c r="E177" s="297"/>
      <c r="F177" s="297"/>
      <c r="G177" s="297"/>
      <c r="H177" s="297"/>
      <c r="I177" s="297"/>
      <c r="J177" s="297"/>
      <c r="K177" s="297"/>
      <c r="L177" s="297"/>
      <c r="M177" s="297"/>
      <c r="N177" s="297"/>
      <c r="O177" s="297"/>
      <c r="P177" s="297"/>
      <c r="Q177" s="297"/>
      <c r="R177" s="297"/>
      <c r="S177" s="297"/>
      <c r="T177" s="297"/>
      <c r="U177" s="297"/>
      <c r="V177" s="297"/>
      <c r="W177" s="297"/>
      <c r="X177" s="297"/>
      <c r="Y177" s="297"/>
      <c r="Z177" s="297"/>
    </row>
    <row r="178" spans="1:26" ht="12.75" customHeight="1">
      <c r="A178" s="297"/>
      <c r="B178" s="297"/>
      <c r="C178" s="297"/>
      <c r="D178" s="297"/>
      <c r="E178" s="297"/>
      <c r="F178" s="297"/>
      <c r="G178" s="297"/>
      <c r="H178" s="297"/>
      <c r="I178" s="297"/>
      <c r="J178" s="297"/>
      <c r="K178" s="297"/>
      <c r="L178" s="297"/>
      <c r="M178" s="297"/>
      <c r="N178" s="297"/>
      <c r="O178" s="297"/>
      <c r="P178" s="297"/>
      <c r="Q178" s="297"/>
      <c r="R178" s="297"/>
      <c r="S178" s="297"/>
      <c r="T178" s="297"/>
      <c r="U178" s="297"/>
      <c r="V178" s="297"/>
      <c r="W178" s="297"/>
      <c r="X178" s="297"/>
      <c r="Y178" s="297"/>
      <c r="Z178" s="297"/>
    </row>
    <row r="179" spans="1:26" ht="12.75" customHeight="1">
      <c r="A179" s="297"/>
      <c r="B179" s="297"/>
      <c r="C179" s="297"/>
      <c r="D179" s="297"/>
      <c r="E179" s="297"/>
      <c r="F179" s="297"/>
      <c r="G179" s="297"/>
      <c r="H179" s="297"/>
      <c r="I179" s="297"/>
      <c r="J179" s="297"/>
      <c r="K179" s="297"/>
      <c r="L179" s="297"/>
      <c r="M179" s="297"/>
      <c r="N179" s="297"/>
      <c r="O179" s="297"/>
      <c r="P179" s="297"/>
      <c r="Q179" s="297"/>
      <c r="R179" s="297"/>
      <c r="S179" s="297"/>
      <c r="T179" s="297"/>
      <c r="U179" s="297"/>
      <c r="V179" s="297"/>
      <c r="W179" s="297"/>
      <c r="X179" s="297"/>
      <c r="Y179" s="297"/>
      <c r="Z179" s="297"/>
    </row>
    <row r="180" spans="1:26" ht="12.75" customHeight="1">
      <c r="A180" s="297"/>
      <c r="B180" s="297"/>
      <c r="C180" s="297"/>
      <c r="D180" s="297"/>
      <c r="E180" s="297"/>
      <c r="F180" s="297"/>
      <c r="G180" s="297"/>
      <c r="H180" s="297"/>
      <c r="I180" s="297"/>
      <c r="J180" s="297"/>
      <c r="K180" s="297"/>
      <c r="L180" s="297"/>
      <c r="M180" s="297"/>
      <c r="N180" s="297"/>
      <c r="O180" s="297"/>
      <c r="P180" s="297"/>
      <c r="Q180" s="297"/>
      <c r="R180" s="297"/>
      <c r="S180" s="297"/>
      <c r="T180" s="297"/>
      <c r="U180" s="297"/>
      <c r="V180" s="297"/>
      <c r="W180" s="297"/>
      <c r="X180" s="297"/>
      <c r="Y180" s="297"/>
      <c r="Z180" s="297"/>
    </row>
    <row r="181" spans="1:26" ht="12.75" customHeight="1">
      <c r="A181" s="297"/>
      <c r="B181" s="297"/>
      <c r="C181" s="297"/>
      <c r="D181" s="297"/>
      <c r="E181" s="297"/>
      <c r="F181" s="297"/>
      <c r="G181" s="297"/>
      <c r="H181" s="297"/>
      <c r="I181" s="297"/>
      <c r="J181" s="297"/>
      <c r="K181" s="297"/>
      <c r="L181" s="297"/>
      <c r="M181" s="297"/>
      <c r="N181" s="297"/>
      <c r="O181" s="297"/>
      <c r="P181" s="297"/>
      <c r="Q181" s="297"/>
      <c r="R181" s="297"/>
      <c r="S181" s="297"/>
      <c r="T181" s="297"/>
      <c r="U181" s="297"/>
      <c r="V181" s="297"/>
      <c r="W181" s="297"/>
      <c r="X181" s="297"/>
      <c r="Y181" s="297"/>
      <c r="Z181" s="297"/>
    </row>
    <row r="182" spans="1:26" ht="12.75" customHeight="1">
      <c r="A182" s="297"/>
      <c r="B182" s="297"/>
      <c r="C182" s="297"/>
      <c r="D182" s="297"/>
      <c r="E182" s="297"/>
      <c r="F182" s="297"/>
      <c r="G182" s="297"/>
      <c r="H182" s="297"/>
      <c r="I182" s="297"/>
      <c r="J182" s="297"/>
      <c r="K182" s="297"/>
      <c r="L182" s="297"/>
      <c r="M182" s="297"/>
      <c r="N182" s="297"/>
      <c r="O182" s="297"/>
      <c r="P182" s="297"/>
      <c r="Q182" s="297"/>
      <c r="R182" s="297"/>
      <c r="S182" s="297"/>
      <c r="T182" s="297"/>
      <c r="U182" s="297"/>
      <c r="V182" s="297"/>
      <c r="W182" s="297"/>
      <c r="X182" s="297"/>
      <c r="Y182" s="297"/>
      <c r="Z182" s="297"/>
    </row>
    <row r="183" spans="1:26" ht="12.75" customHeight="1">
      <c r="A183" s="297"/>
      <c r="B183" s="297"/>
      <c r="C183" s="297"/>
      <c r="D183" s="297"/>
      <c r="E183" s="297"/>
      <c r="F183" s="297"/>
      <c r="G183" s="297"/>
      <c r="H183" s="297"/>
      <c r="I183" s="297"/>
      <c r="J183" s="297"/>
      <c r="K183" s="297"/>
      <c r="L183" s="297"/>
      <c r="M183" s="297"/>
      <c r="N183" s="297"/>
      <c r="O183" s="297"/>
      <c r="P183" s="297"/>
      <c r="Q183" s="297"/>
      <c r="R183" s="297"/>
      <c r="S183" s="297"/>
      <c r="T183" s="297"/>
      <c r="U183" s="297"/>
      <c r="V183" s="297"/>
      <c r="W183" s="297"/>
      <c r="X183" s="297"/>
      <c r="Y183" s="297"/>
      <c r="Z183" s="297"/>
    </row>
    <row r="184" spans="1:26" ht="12.75" customHeight="1">
      <c r="A184" s="297"/>
      <c r="B184" s="297"/>
      <c r="C184" s="297"/>
      <c r="D184" s="297"/>
      <c r="E184" s="297"/>
      <c r="F184" s="297"/>
      <c r="G184" s="297"/>
      <c r="H184" s="297"/>
      <c r="I184" s="297"/>
      <c r="J184" s="297"/>
      <c r="K184" s="297"/>
      <c r="L184" s="297"/>
      <c r="M184" s="297"/>
      <c r="N184" s="297"/>
      <c r="O184" s="297"/>
      <c r="P184" s="297"/>
      <c r="Q184" s="297"/>
      <c r="R184" s="297"/>
      <c r="S184" s="297"/>
      <c r="T184" s="297"/>
      <c r="U184" s="297"/>
      <c r="V184" s="297"/>
      <c r="W184" s="297"/>
      <c r="X184" s="297"/>
      <c r="Y184" s="297"/>
      <c r="Z184" s="297"/>
    </row>
    <row r="185" spans="1:26" ht="12.75" customHeight="1">
      <c r="A185" s="297"/>
      <c r="B185" s="297"/>
      <c r="C185" s="297"/>
      <c r="D185" s="297"/>
      <c r="E185" s="297"/>
      <c r="F185" s="297"/>
      <c r="G185" s="297"/>
      <c r="H185" s="297"/>
      <c r="I185" s="297"/>
      <c r="J185" s="297"/>
      <c r="K185" s="297"/>
      <c r="L185" s="297"/>
      <c r="M185" s="297"/>
      <c r="N185" s="297"/>
      <c r="O185" s="297"/>
      <c r="P185" s="297"/>
      <c r="Q185" s="297"/>
      <c r="R185" s="297"/>
      <c r="S185" s="297"/>
      <c r="T185" s="297"/>
      <c r="U185" s="297"/>
      <c r="V185" s="297"/>
      <c r="W185" s="297"/>
      <c r="X185" s="297"/>
      <c r="Y185" s="297"/>
      <c r="Z185" s="297"/>
    </row>
    <row r="186" spans="1:26" ht="12.75" customHeight="1">
      <c r="A186" s="297"/>
      <c r="B186" s="297"/>
      <c r="C186" s="297"/>
      <c r="D186" s="297"/>
      <c r="E186" s="297"/>
      <c r="F186" s="297"/>
      <c r="G186" s="297"/>
      <c r="H186" s="297"/>
      <c r="I186" s="297"/>
      <c r="J186" s="297"/>
      <c r="K186" s="297"/>
      <c r="L186" s="297"/>
      <c r="M186" s="297"/>
      <c r="N186" s="297"/>
      <c r="O186" s="297"/>
      <c r="P186" s="297"/>
      <c r="Q186" s="297"/>
      <c r="R186" s="297"/>
      <c r="S186" s="297"/>
      <c r="T186" s="297"/>
      <c r="U186" s="297"/>
      <c r="V186" s="297"/>
      <c r="W186" s="297"/>
      <c r="X186" s="297"/>
      <c r="Y186" s="297"/>
      <c r="Z186" s="297"/>
    </row>
    <row r="187" spans="1:26" ht="12.75" customHeight="1">
      <c r="A187" s="297"/>
      <c r="B187" s="297"/>
      <c r="C187" s="297"/>
      <c r="D187" s="297"/>
      <c r="E187" s="297"/>
      <c r="F187" s="297"/>
      <c r="G187" s="297"/>
      <c r="H187" s="297"/>
      <c r="I187" s="297"/>
      <c r="J187" s="297"/>
      <c r="K187" s="297"/>
      <c r="L187" s="297"/>
      <c r="M187" s="297"/>
      <c r="N187" s="297"/>
      <c r="O187" s="297"/>
      <c r="P187" s="297"/>
      <c r="Q187" s="297"/>
      <c r="R187" s="297"/>
      <c r="S187" s="297"/>
      <c r="T187" s="297"/>
      <c r="U187" s="297"/>
      <c r="V187" s="297"/>
      <c r="W187" s="297"/>
      <c r="X187" s="297"/>
      <c r="Y187" s="297"/>
      <c r="Z187" s="297"/>
    </row>
    <row r="188" spans="1:26" ht="12.75" customHeight="1">
      <c r="A188" s="297"/>
      <c r="B188" s="297"/>
      <c r="C188" s="297"/>
      <c r="D188" s="297"/>
      <c r="E188" s="297"/>
      <c r="F188" s="297"/>
      <c r="G188" s="297"/>
      <c r="H188" s="297"/>
      <c r="I188" s="297"/>
      <c r="J188" s="297"/>
      <c r="K188" s="297"/>
      <c r="L188" s="297"/>
      <c r="M188" s="297"/>
      <c r="N188" s="297"/>
      <c r="O188" s="297"/>
      <c r="P188" s="297"/>
      <c r="Q188" s="297"/>
      <c r="R188" s="297"/>
      <c r="S188" s="297"/>
      <c r="T188" s="297"/>
      <c r="U188" s="297"/>
      <c r="V188" s="297"/>
      <c r="W188" s="297"/>
      <c r="X188" s="297"/>
      <c r="Y188" s="297"/>
      <c r="Z188" s="297"/>
    </row>
    <row r="189" spans="1:26" ht="12.75" customHeight="1">
      <c r="A189" s="297"/>
      <c r="B189" s="297"/>
      <c r="C189" s="297"/>
      <c r="D189" s="297"/>
      <c r="E189" s="297"/>
      <c r="F189" s="297"/>
      <c r="G189" s="297"/>
      <c r="H189" s="297"/>
      <c r="I189" s="297"/>
      <c r="J189" s="297"/>
      <c r="K189" s="297"/>
      <c r="L189" s="297"/>
      <c r="M189" s="297"/>
      <c r="N189" s="297"/>
      <c r="O189" s="297"/>
      <c r="P189" s="297"/>
      <c r="Q189" s="297"/>
      <c r="R189" s="297"/>
      <c r="S189" s="297"/>
      <c r="T189" s="297"/>
      <c r="U189" s="297"/>
      <c r="V189" s="297"/>
      <c r="W189" s="297"/>
      <c r="X189" s="297"/>
      <c r="Y189" s="297"/>
      <c r="Z189" s="297"/>
    </row>
    <row r="190" spans="1:26" ht="12.75" customHeight="1">
      <c r="A190" s="297"/>
      <c r="B190" s="297"/>
      <c r="C190" s="297"/>
      <c r="D190" s="297"/>
      <c r="E190" s="297"/>
      <c r="F190" s="297"/>
      <c r="G190" s="297"/>
      <c r="H190" s="297"/>
      <c r="I190" s="297"/>
      <c r="J190" s="297"/>
      <c r="K190" s="297"/>
      <c r="L190" s="297"/>
      <c r="M190" s="297"/>
      <c r="N190" s="297"/>
      <c r="O190" s="297"/>
      <c r="P190" s="297"/>
      <c r="Q190" s="297"/>
      <c r="R190" s="297"/>
      <c r="S190" s="297"/>
      <c r="T190" s="297"/>
      <c r="U190" s="297"/>
      <c r="V190" s="297"/>
      <c r="W190" s="297"/>
      <c r="X190" s="297"/>
      <c r="Y190" s="297"/>
      <c r="Z190" s="297"/>
    </row>
    <row r="191" spans="1:26" ht="12.75" customHeight="1">
      <c r="A191" s="297"/>
      <c r="B191" s="297"/>
      <c r="C191" s="297"/>
      <c r="D191" s="297"/>
      <c r="E191" s="297"/>
      <c r="F191" s="297"/>
      <c r="G191" s="297"/>
      <c r="H191" s="297"/>
      <c r="I191" s="297"/>
      <c r="J191" s="297"/>
      <c r="K191" s="297"/>
      <c r="L191" s="297"/>
      <c r="M191" s="297"/>
      <c r="N191" s="297"/>
      <c r="O191" s="297"/>
      <c r="P191" s="297"/>
      <c r="Q191" s="297"/>
      <c r="R191" s="297"/>
      <c r="S191" s="297"/>
      <c r="T191" s="297"/>
      <c r="U191" s="297"/>
      <c r="V191" s="297"/>
      <c r="W191" s="297"/>
      <c r="X191" s="297"/>
      <c r="Y191" s="297"/>
      <c r="Z191" s="297"/>
    </row>
    <row r="192" spans="1:26" ht="12.75" customHeight="1">
      <c r="A192" s="297"/>
      <c r="B192" s="297"/>
      <c r="C192" s="297"/>
      <c r="D192" s="297"/>
      <c r="E192" s="297"/>
      <c r="F192" s="297"/>
      <c r="G192" s="297"/>
      <c r="H192" s="297"/>
      <c r="I192" s="297"/>
      <c r="J192" s="297"/>
      <c r="K192" s="297"/>
      <c r="L192" s="297"/>
      <c r="M192" s="297"/>
      <c r="N192" s="297"/>
      <c r="O192" s="297"/>
      <c r="P192" s="297"/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</row>
    <row r="193" spans="1:26" ht="12.75" customHeight="1">
      <c r="A193" s="297"/>
      <c r="B193" s="297"/>
      <c r="C193" s="297"/>
      <c r="D193" s="297"/>
      <c r="E193" s="297"/>
      <c r="F193" s="297"/>
      <c r="G193" s="297"/>
      <c r="H193" s="297"/>
      <c r="I193" s="297"/>
      <c r="J193" s="297"/>
      <c r="K193" s="297"/>
      <c r="L193" s="297"/>
      <c r="M193" s="297"/>
      <c r="N193" s="297"/>
      <c r="O193" s="297"/>
      <c r="P193" s="297"/>
      <c r="Q193" s="297"/>
      <c r="R193" s="297"/>
      <c r="S193" s="297"/>
      <c r="T193" s="297"/>
      <c r="U193" s="297"/>
      <c r="V193" s="297"/>
      <c r="W193" s="297"/>
      <c r="X193" s="297"/>
      <c r="Y193" s="297"/>
      <c r="Z193" s="297"/>
    </row>
    <row r="194" spans="1:26" ht="12.75" customHeight="1">
      <c r="A194" s="297"/>
      <c r="B194" s="297"/>
      <c r="C194" s="297"/>
      <c r="D194" s="297"/>
      <c r="E194" s="297"/>
      <c r="F194" s="297"/>
      <c r="G194" s="297"/>
      <c r="H194" s="297"/>
      <c r="I194" s="297"/>
      <c r="J194" s="297"/>
      <c r="K194" s="297"/>
      <c r="L194" s="297"/>
      <c r="M194" s="297"/>
      <c r="N194" s="297"/>
      <c r="O194" s="297"/>
      <c r="P194" s="297"/>
      <c r="Q194" s="297"/>
      <c r="R194" s="297"/>
      <c r="S194" s="297"/>
      <c r="T194" s="297"/>
      <c r="U194" s="297"/>
      <c r="V194" s="297"/>
      <c r="W194" s="297"/>
      <c r="X194" s="297"/>
      <c r="Y194" s="297"/>
      <c r="Z194" s="297"/>
    </row>
    <row r="195" spans="1:26" ht="12.75" customHeight="1">
      <c r="A195" s="297"/>
      <c r="B195" s="297"/>
      <c r="C195" s="297"/>
      <c r="D195" s="297"/>
      <c r="E195" s="297"/>
      <c r="F195" s="297"/>
      <c r="G195" s="297"/>
      <c r="H195" s="297"/>
      <c r="I195" s="297"/>
      <c r="J195" s="297"/>
      <c r="K195" s="297"/>
      <c r="L195" s="297"/>
      <c r="M195" s="297"/>
      <c r="N195" s="297"/>
      <c r="O195" s="297"/>
      <c r="P195" s="297"/>
      <c r="Q195" s="297"/>
      <c r="R195" s="297"/>
      <c r="S195" s="297"/>
      <c r="T195" s="297"/>
      <c r="U195" s="297"/>
      <c r="V195" s="297"/>
      <c r="W195" s="297"/>
      <c r="X195" s="297"/>
      <c r="Y195" s="297"/>
      <c r="Z195" s="297"/>
    </row>
    <row r="196" spans="1:26" ht="12.75" customHeight="1">
      <c r="A196" s="297"/>
      <c r="B196" s="297"/>
      <c r="C196" s="297"/>
      <c r="D196" s="297"/>
      <c r="E196" s="297"/>
      <c r="F196" s="297"/>
      <c r="G196" s="297"/>
      <c r="H196" s="297"/>
      <c r="I196" s="297"/>
      <c r="J196" s="297"/>
      <c r="K196" s="297"/>
      <c r="L196" s="297"/>
      <c r="M196" s="297"/>
      <c r="N196" s="297"/>
      <c r="O196" s="297"/>
      <c r="P196" s="297"/>
      <c r="Q196" s="297"/>
      <c r="R196" s="297"/>
      <c r="S196" s="297"/>
      <c r="T196" s="297"/>
      <c r="U196" s="297"/>
      <c r="V196" s="297"/>
      <c r="W196" s="297"/>
      <c r="X196" s="297"/>
      <c r="Y196" s="297"/>
      <c r="Z196" s="297"/>
    </row>
    <row r="197" spans="1:26" ht="12.75" customHeight="1">
      <c r="A197" s="297"/>
      <c r="B197" s="297"/>
      <c r="C197" s="297"/>
      <c r="D197" s="297"/>
      <c r="E197" s="297"/>
      <c r="F197" s="297"/>
      <c r="G197" s="297"/>
      <c r="H197" s="297"/>
      <c r="I197" s="297"/>
      <c r="J197" s="297"/>
      <c r="K197" s="297"/>
      <c r="L197" s="297"/>
      <c r="M197" s="297"/>
      <c r="N197" s="297"/>
      <c r="O197" s="297"/>
      <c r="P197" s="297"/>
      <c r="Q197" s="297"/>
      <c r="R197" s="297"/>
      <c r="S197" s="297"/>
      <c r="T197" s="297"/>
      <c r="U197" s="297"/>
      <c r="V197" s="297"/>
      <c r="W197" s="297"/>
      <c r="X197" s="297"/>
      <c r="Y197" s="297"/>
      <c r="Z197" s="297"/>
    </row>
    <row r="198" spans="1:26" ht="12.75" customHeight="1">
      <c r="A198" s="297"/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  <c r="L198" s="297"/>
      <c r="M198" s="297"/>
      <c r="N198" s="297"/>
      <c r="O198" s="297"/>
      <c r="P198" s="297"/>
      <c r="Q198" s="297"/>
      <c r="R198" s="297"/>
      <c r="S198" s="297"/>
      <c r="T198" s="297"/>
      <c r="U198" s="297"/>
      <c r="V198" s="297"/>
      <c r="W198" s="297"/>
      <c r="X198" s="297"/>
      <c r="Y198" s="297"/>
      <c r="Z198" s="297"/>
    </row>
    <row r="199" spans="1:26" ht="12.75" customHeight="1">
      <c r="A199" s="297"/>
      <c r="B199" s="297"/>
      <c r="C199" s="297"/>
      <c r="D199" s="297"/>
      <c r="E199" s="297"/>
      <c r="F199" s="297"/>
      <c r="G199" s="297"/>
      <c r="H199" s="297"/>
      <c r="I199" s="297"/>
      <c r="J199" s="297"/>
      <c r="K199" s="297"/>
      <c r="L199" s="297"/>
      <c r="M199" s="297"/>
      <c r="N199" s="297"/>
      <c r="O199" s="297"/>
      <c r="P199" s="297"/>
      <c r="Q199" s="297"/>
      <c r="R199" s="297"/>
      <c r="S199" s="297"/>
      <c r="T199" s="297"/>
      <c r="U199" s="297"/>
      <c r="V199" s="297"/>
      <c r="W199" s="297"/>
      <c r="X199" s="297"/>
      <c r="Y199" s="297"/>
      <c r="Z199" s="297"/>
    </row>
    <row r="200" spans="1:26" ht="12.75" customHeight="1">
      <c r="A200" s="297"/>
      <c r="B200" s="297"/>
      <c r="C200" s="297"/>
      <c r="D200" s="297"/>
      <c r="E200" s="297"/>
      <c r="F200" s="297"/>
      <c r="G200" s="297"/>
      <c r="H200" s="297"/>
      <c r="I200" s="297"/>
      <c r="J200" s="297"/>
      <c r="K200" s="297"/>
      <c r="L200" s="297"/>
      <c r="M200" s="297"/>
      <c r="N200" s="297"/>
      <c r="O200" s="297"/>
      <c r="P200" s="297"/>
      <c r="Q200" s="297"/>
      <c r="R200" s="297"/>
      <c r="S200" s="297"/>
      <c r="T200" s="297"/>
      <c r="U200" s="297"/>
      <c r="V200" s="297"/>
      <c r="W200" s="297"/>
      <c r="X200" s="297"/>
      <c r="Y200" s="297"/>
      <c r="Z200" s="297"/>
    </row>
    <row r="201" spans="1:26" ht="12.75" customHeight="1">
      <c r="A201" s="297"/>
      <c r="B201" s="297"/>
      <c r="C201" s="297"/>
      <c r="D201" s="297"/>
      <c r="E201" s="297"/>
      <c r="F201" s="297"/>
      <c r="G201" s="297"/>
      <c r="H201" s="297"/>
      <c r="I201" s="297"/>
      <c r="J201" s="297"/>
      <c r="K201" s="297"/>
      <c r="L201" s="297"/>
      <c r="M201" s="297"/>
      <c r="N201" s="297"/>
      <c r="O201" s="297"/>
      <c r="P201" s="297"/>
      <c r="Q201" s="297"/>
      <c r="R201" s="297"/>
      <c r="S201" s="297"/>
      <c r="T201" s="297"/>
      <c r="U201" s="297"/>
      <c r="V201" s="297"/>
      <c r="W201" s="297"/>
      <c r="X201" s="297"/>
      <c r="Y201" s="297"/>
      <c r="Z201" s="297"/>
    </row>
    <row r="202" spans="1:26" ht="12.75" customHeight="1">
      <c r="A202" s="297"/>
      <c r="B202" s="297"/>
      <c r="C202" s="297"/>
      <c r="D202" s="297"/>
      <c r="E202" s="297"/>
      <c r="F202" s="297"/>
      <c r="G202" s="297"/>
      <c r="H202" s="297"/>
      <c r="I202" s="297"/>
      <c r="J202" s="297"/>
      <c r="K202" s="297"/>
      <c r="L202" s="297"/>
      <c r="M202" s="297"/>
      <c r="N202" s="297"/>
      <c r="O202" s="297"/>
      <c r="P202" s="297"/>
      <c r="Q202" s="297"/>
      <c r="R202" s="297"/>
      <c r="S202" s="297"/>
      <c r="T202" s="297"/>
      <c r="U202" s="297"/>
      <c r="V202" s="297"/>
      <c r="W202" s="297"/>
      <c r="X202" s="297"/>
      <c r="Y202" s="297"/>
      <c r="Z202" s="297"/>
    </row>
    <row r="203" spans="1:26" ht="12.75" customHeight="1">
      <c r="A203" s="297"/>
      <c r="B203" s="297"/>
      <c r="C203" s="297"/>
      <c r="D203" s="297"/>
      <c r="E203" s="297"/>
      <c r="F203" s="297"/>
      <c r="G203" s="297"/>
      <c r="H203" s="297"/>
      <c r="I203" s="297"/>
      <c r="J203" s="297"/>
      <c r="K203" s="297"/>
      <c r="L203" s="297"/>
      <c r="M203" s="297"/>
      <c r="N203" s="297"/>
      <c r="O203" s="297"/>
      <c r="P203" s="297"/>
      <c r="Q203" s="297"/>
      <c r="R203" s="297"/>
      <c r="S203" s="297"/>
      <c r="T203" s="297"/>
      <c r="U203" s="297"/>
      <c r="V203" s="297"/>
      <c r="W203" s="297"/>
      <c r="X203" s="297"/>
      <c r="Y203" s="297"/>
      <c r="Z203" s="297"/>
    </row>
    <row r="204" spans="1:26" ht="12.75" customHeight="1">
      <c r="A204" s="297"/>
      <c r="B204" s="297"/>
      <c r="C204" s="297"/>
      <c r="D204" s="297"/>
      <c r="E204" s="297"/>
      <c r="F204" s="297"/>
      <c r="G204" s="297"/>
      <c r="H204" s="297"/>
      <c r="I204" s="297"/>
      <c r="J204" s="297"/>
      <c r="K204" s="297"/>
      <c r="L204" s="297"/>
      <c r="M204" s="297"/>
      <c r="N204" s="297"/>
      <c r="O204" s="297"/>
      <c r="P204" s="297"/>
      <c r="Q204" s="297"/>
      <c r="R204" s="297"/>
      <c r="S204" s="297"/>
      <c r="T204" s="297"/>
      <c r="U204" s="297"/>
      <c r="V204" s="297"/>
      <c r="W204" s="297"/>
      <c r="X204" s="297"/>
      <c r="Y204" s="297"/>
      <c r="Z204" s="297"/>
    </row>
    <row r="205" spans="1:26" ht="12.75" customHeight="1">
      <c r="A205" s="297"/>
      <c r="B205" s="297"/>
      <c r="C205" s="297"/>
      <c r="D205" s="297"/>
      <c r="E205" s="297"/>
      <c r="F205" s="297"/>
      <c r="G205" s="297"/>
      <c r="H205" s="297"/>
      <c r="I205" s="297"/>
      <c r="J205" s="297"/>
      <c r="K205" s="297"/>
      <c r="L205" s="297"/>
      <c r="M205" s="297"/>
      <c r="N205" s="297"/>
      <c r="O205" s="297"/>
      <c r="P205" s="297"/>
      <c r="Q205" s="297"/>
      <c r="R205" s="297"/>
      <c r="S205" s="297"/>
      <c r="T205" s="297"/>
      <c r="U205" s="297"/>
      <c r="V205" s="297"/>
      <c r="W205" s="297"/>
      <c r="X205" s="297"/>
      <c r="Y205" s="297"/>
      <c r="Z205" s="297"/>
    </row>
    <row r="206" spans="1:26" ht="12.75" customHeight="1">
      <c r="A206" s="297"/>
      <c r="B206" s="297"/>
      <c r="C206" s="297"/>
      <c r="D206" s="297"/>
      <c r="E206" s="297"/>
      <c r="F206" s="297"/>
      <c r="G206" s="297"/>
      <c r="H206" s="297"/>
      <c r="I206" s="297"/>
      <c r="J206" s="297"/>
      <c r="K206" s="297"/>
      <c r="L206" s="297"/>
      <c r="M206" s="297"/>
      <c r="N206" s="297"/>
      <c r="O206" s="297"/>
      <c r="P206" s="297"/>
      <c r="Q206" s="297"/>
      <c r="R206" s="297"/>
      <c r="S206" s="297"/>
      <c r="T206" s="297"/>
      <c r="U206" s="297"/>
      <c r="V206" s="297"/>
      <c r="W206" s="297"/>
      <c r="X206" s="297"/>
      <c r="Y206" s="297"/>
      <c r="Z206" s="297"/>
    </row>
    <row r="207" spans="1:26" ht="12.75" customHeight="1">
      <c r="A207" s="297"/>
      <c r="B207" s="297"/>
      <c r="C207" s="297"/>
      <c r="D207" s="297"/>
      <c r="E207" s="297"/>
      <c r="F207" s="297"/>
      <c r="G207" s="297"/>
      <c r="H207" s="297"/>
      <c r="I207" s="297"/>
      <c r="J207" s="297"/>
      <c r="K207" s="297"/>
      <c r="L207" s="297"/>
      <c r="M207" s="297"/>
      <c r="N207" s="297"/>
      <c r="O207" s="297"/>
      <c r="P207" s="297"/>
      <c r="Q207" s="297"/>
      <c r="R207" s="297"/>
      <c r="S207" s="297"/>
      <c r="T207" s="297"/>
      <c r="U207" s="297"/>
      <c r="V207" s="297"/>
      <c r="W207" s="297"/>
      <c r="X207" s="297"/>
      <c r="Y207" s="297"/>
      <c r="Z207" s="297"/>
    </row>
    <row r="208" spans="1:26" ht="12.75" customHeight="1">
      <c r="A208" s="297"/>
      <c r="B208" s="297"/>
      <c r="C208" s="297"/>
      <c r="D208" s="297"/>
      <c r="E208" s="297"/>
      <c r="F208" s="297"/>
      <c r="G208" s="297"/>
      <c r="H208" s="297"/>
      <c r="I208" s="297"/>
      <c r="J208" s="297"/>
      <c r="K208" s="297"/>
      <c r="L208" s="297"/>
      <c r="M208" s="297"/>
      <c r="N208" s="297"/>
      <c r="O208" s="297"/>
      <c r="P208" s="297"/>
      <c r="Q208" s="297"/>
      <c r="R208" s="297"/>
      <c r="S208" s="297"/>
      <c r="T208" s="297"/>
      <c r="U208" s="297"/>
      <c r="V208" s="297"/>
      <c r="W208" s="297"/>
      <c r="X208" s="297"/>
      <c r="Y208" s="297"/>
      <c r="Z208" s="297"/>
    </row>
    <row r="209" spans="1:26" ht="12.75" customHeight="1">
      <c r="A209" s="297"/>
      <c r="B209" s="297"/>
      <c r="C209" s="297"/>
      <c r="D209" s="297"/>
      <c r="E209" s="297"/>
      <c r="F209" s="297"/>
      <c r="G209" s="297"/>
      <c r="H209" s="297"/>
      <c r="I209" s="297"/>
      <c r="J209" s="297"/>
      <c r="K209" s="297"/>
      <c r="L209" s="297"/>
      <c r="M209" s="297"/>
      <c r="N209" s="297"/>
      <c r="O209" s="297"/>
      <c r="P209" s="297"/>
      <c r="Q209" s="297"/>
      <c r="R209" s="297"/>
      <c r="S209" s="297"/>
      <c r="T209" s="297"/>
      <c r="U209" s="297"/>
      <c r="V209" s="297"/>
      <c r="W209" s="297"/>
      <c r="X209" s="297"/>
      <c r="Y209" s="297"/>
      <c r="Z209" s="297"/>
    </row>
    <row r="210" spans="1:26" ht="12.75" customHeight="1">
      <c r="A210" s="297"/>
      <c r="B210" s="297"/>
      <c r="C210" s="297"/>
      <c r="D210" s="297"/>
      <c r="E210" s="297"/>
      <c r="F210" s="297"/>
      <c r="G210" s="297"/>
      <c r="H210" s="297"/>
      <c r="I210" s="297"/>
      <c r="J210" s="297"/>
      <c r="K210" s="297"/>
      <c r="L210" s="297"/>
      <c r="M210" s="297"/>
      <c r="N210" s="297"/>
      <c r="O210" s="297"/>
      <c r="P210" s="297"/>
      <c r="Q210" s="297"/>
      <c r="R210" s="297"/>
      <c r="S210" s="297"/>
      <c r="T210" s="297"/>
      <c r="U210" s="297"/>
      <c r="V210" s="297"/>
      <c r="W210" s="297"/>
      <c r="X210" s="297"/>
      <c r="Y210" s="297"/>
      <c r="Z210" s="297"/>
    </row>
    <row r="211" spans="1:26" ht="12.75" customHeight="1">
      <c r="A211" s="297"/>
      <c r="B211" s="297"/>
      <c r="C211" s="297"/>
      <c r="D211" s="297"/>
      <c r="E211" s="297"/>
      <c r="F211" s="297"/>
      <c r="G211" s="297"/>
      <c r="H211" s="297"/>
      <c r="I211" s="297"/>
      <c r="J211" s="297"/>
      <c r="K211" s="297"/>
      <c r="L211" s="297"/>
      <c r="M211" s="297"/>
      <c r="N211" s="297"/>
      <c r="O211" s="297"/>
      <c r="P211" s="297"/>
      <c r="Q211" s="297"/>
      <c r="R211" s="297"/>
      <c r="S211" s="297"/>
      <c r="T211" s="297"/>
      <c r="U211" s="297"/>
      <c r="V211" s="297"/>
      <c r="W211" s="297"/>
      <c r="X211" s="297"/>
      <c r="Y211" s="297"/>
      <c r="Z211" s="297"/>
    </row>
    <row r="212" spans="1:26" ht="12.75" customHeight="1">
      <c r="A212" s="297"/>
      <c r="B212" s="297"/>
      <c r="C212" s="297"/>
      <c r="D212" s="297"/>
      <c r="E212" s="297"/>
      <c r="F212" s="297"/>
      <c r="G212" s="297"/>
      <c r="H212" s="297"/>
      <c r="I212" s="297"/>
      <c r="J212" s="297"/>
      <c r="K212" s="297"/>
      <c r="L212" s="297"/>
      <c r="M212" s="297"/>
      <c r="N212" s="297"/>
      <c r="O212" s="297"/>
      <c r="P212" s="297"/>
      <c r="Q212" s="297"/>
      <c r="R212" s="297"/>
      <c r="S212" s="297"/>
      <c r="T212" s="297"/>
      <c r="U212" s="297"/>
      <c r="V212" s="297"/>
      <c r="W212" s="297"/>
      <c r="X212" s="297"/>
      <c r="Y212" s="297"/>
      <c r="Z212" s="297"/>
    </row>
    <row r="213" spans="1:26" ht="12.75" customHeight="1">
      <c r="A213" s="297"/>
      <c r="B213" s="297"/>
      <c r="C213" s="297"/>
      <c r="D213" s="297"/>
      <c r="E213" s="297"/>
      <c r="F213" s="297"/>
      <c r="G213" s="297"/>
      <c r="H213" s="297"/>
      <c r="I213" s="297"/>
      <c r="J213" s="297"/>
      <c r="K213" s="297"/>
      <c r="L213" s="297"/>
      <c r="M213" s="297"/>
      <c r="N213" s="297"/>
      <c r="O213" s="297"/>
      <c r="P213" s="297"/>
      <c r="Q213" s="297"/>
      <c r="R213" s="297"/>
      <c r="S213" s="297"/>
      <c r="T213" s="297"/>
      <c r="U213" s="297"/>
      <c r="V213" s="297"/>
      <c r="W213" s="297"/>
      <c r="X213" s="297"/>
      <c r="Y213" s="297"/>
      <c r="Z213" s="297"/>
    </row>
    <row r="214" spans="1:26" ht="12.75" customHeight="1">
      <c r="A214" s="297"/>
      <c r="B214" s="297"/>
      <c r="C214" s="297"/>
      <c r="D214" s="297"/>
      <c r="E214" s="297"/>
      <c r="F214" s="297"/>
      <c r="G214" s="297"/>
      <c r="H214" s="297"/>
      <c r="I214" s="297"/>
      <c r="J214" s="297"/>
      <c r="K214" s="297"/>
      <c r="L214" s="297"/>
      <c r="M214" s="297"/>
      <c r="N214" s="297"/>
      <c r="O214" s="297"/>
      <c r="P214" s="297"/>
      <c r="Q214" s="297"/>
      <c r="R214" s="297"/>
      <c r="S214" s="297"/>
      <c r="T214" s="297"/>
      <c r="U214" s="297"/>
      <c r="V214" s="297"/>
      <c r="W214" s="297"/>
      <c r="X214" s="297"/>
      <c r="Y214" s="297"/>
      <c r="Z214" s="297"/>
    </row>
    <row r="215" spans="1:26" ht="12.75" customHeight="1">
      <c r="A215" s="297"/>
      <c r="B215" s="297"/>
      <c r="C215" s="297"/>
      <c r="D215" s="297"/>
      <c r="E215" s="297"/>
      <c r="F215" s="297"/>
      <c r="G215" s="297"/>
      <c r="H215" s="297"/>
      <c r="I215" s="297"/>
      <c r="J215" s="297"/>
      <c r="K215" s="297"/>
      <c r="L215" s="297"/>
      <c r="M215" s="297"/>
      <c r="N215" s="297"/>
      <c r="O215" s="297"/>
      <c r="P215" s="297"/>
      <c r="Q215" s="297"/>
      <c r="R215" s="297"/>
      <c r="S215" s="297"/>
      <c r="T215" s="297"/>
      <c r="U215" s="297"/>
      <c r="V215" s="297"/>
      <c r="W215" s="297"/>
      <c r="X215" s="297"/>
      <c r="Y215" s="297"/>
      <c r="Z215" s="297"/>
    </row>
    <row r="216" spans="1:26" ht="12.75" customHeight="1">
      <c r="A216" s="297"/>
      <c r="B216" s="297"/>
      <c r="C216" s="297"/>
      <c r="D216" s="297"/>
      <c r="E216" s="297"/>
      <c r="F216" s="297"/>
      <c r="G216" s="297"/>
      <c r="H216" s="297"/>
      <c r="I216" s="297"/>
      <c r="J216" s="297"/>
      <c r="K216" s="297"/>
      <c r="L216" s="297"/>
      <c r="M216" s="297"/>
      <c r="N216" s="297"/>
      <c r="O216" s="297"/>
      <c r="P216" s="297"/>
      <c r="Q216" s="297"/>
      <c r="R216" s="297"/>
      <c r="S216" s="297"/>
      <c r="T216" s="297"/>
      <c r="U216" s="297"/>
      <c r="V216" s="297"/>
      <c r="W216" s="297"/>
      <c r="X216" s="297"/>
      <c r="Y216" s="297"/>
      <c r="Z216" s="297"/>
    </row>
    <row r="217" spans="1:26" ht="12.75" customHeight="1">
      <c r="A217" s="297"/>
      <c r="B217" s="297"/>
      <c r="C217" s="297"/>
      <c r="D217" s="297"/>
      <c r="E217" s="297"/>
      <c r="F217" s="297"/>
      <c r="G217" s="297"/>
      <c r="H217" s="297"/>
      <c r="I217" s="297"/>
      <c r="J217" s="297"/>
      <c r="K217" s="297"/>
      <c r="L217" s="297"/>
      <c r="M217" s="297"/>
      <c r="N217" s="297"/>
      <c r="O217" s="297"/>
      <c r="P217" s="297"/>
      <c r="Q217" s="297"/>
      <c r="R217" s="297"/>
      <c r="S217" s="297"/>
      <c r="T217" s="297"/>
      <c r="U217" s="297"/>
      <c r="V217" s="297"/>
      <c r="W217" s="297"/>
      <c r="X217" s="297"/>
      <c r="Y217" s="297"/>
      <c r="Z217" s="297"/>
    </row>
    <row r="218" spans="1:26" ht="12.75" customHeight="1">
      <c r="A218" s="297"/>
      <c r="B218" s="297"/>
      <c r="C218" s="297"/>
      <c r="D218" s="297"/>
      <c r="E218" s="297"/>
      <c r="F218" s="297"/>
      <c r="G218" s="297"/>
      <c r="H218" s="297"/>
      <c r="I218" s="297"/>
      <c r="J218" s="297"/>
      <c r="K218" s="297"/>
      <c r="L218" s="297"/>
      <c r="M218" s="297"/>
      <c r="N218" s="297"/>
      <c r="O218" s="297"/>
      <c r="P218" s="297"/>
      <c r="Q218" s="297"/>
      <c r="R218" s="297"/>
      <c r="S218" s="297"/>
      <c r="T218" s="297"/>
      <c r="U218" s="297"/>
      <c r="V218" s="297"/>
      <c r="W218" s="297"/>
      <c r="X218" s="297"/>
      <c r="Y218" s="297"/>
      <c r="Z218" s="297"/>
    </row>
    <row r="219" spans="1:26" ht="12.75" customHeight="1">
      <c r="A219" s="297"/>
      <c r="B219" s="297"/>
      <c r="C219" s="297"/>
      <c r="D219" s="297"/>
      <c r="E219" s="297"/>
      <c r="F219" s="297"/>
      <c r="G219" s="297"/>
      <c r="H219" s="297"/>
      <c r="I219" s="297"/>
      <c r="J219" s="297"/>
      <c r="K219" s="297"/>
      <c r="L219" s="297"/>
      <c r="M219" s="297"/>
      <c r="N219" s="297"/>
      <c r="O219" s="297"/>
      <c r="P219" s="297"/>
      <c r="Q219" s="297"/>
      <c r="R219" s="297"/>
      <c r="S219" s="297"/>
      <c r="T219" s="297"/>
      <c r="U219" s="297"/>
      <c r="V219" s="297"/>
      <c r="W219" s="297"/>
      <c r="X219" s="297"/>
      <c r="Y219" s="297"/>
      <c r="Z219" s="297"/>
    </row>
    <row r="220" spans="1:26" ht="12.75" customHeight="1">
      <c r="A220" s="297"/>
      <c r="B220" s="297"/>
      <c r="C220" s="297"/>
      <c r="D220" s="297"/>
      <c r="E220" s="297"/>
      <c r="F220" s="297"/>
      <c r="G220" s="297"/>
      <c r="H220" s="297"/>
      <c r="I220" s="297"/>
      <c r="J220" s="297"/>
      <c r="K220" s="297"/>
      <c r="L220" s="297"/>
      <c r="M220" s="297"/>
      <c r="N220" s="297"/>
      <c r="O220" s="297"/>
      <c r="P220" s="297"/>
      <c r="Q220" s="297"/>
      <c r="R220" s="297"/>
      <c r="S220" s="297"/>
      <c r="T220" s="297"/>
      <c r="U220" s="297"/>
      <c r="V220" s="297"/>
      <c r="W220" s="297"/>
      <c r="X220" s="297"/>
      <c r="Y220" s="297"/>
      <c r="Z220" s="297"/>
    </row>
    <row r="221" spans="1:26" ht="12.75" customHeight="1">
      <c r="A221" s="297"/>
      <c r="B221" s="297"/>
      <c r="C221" s="297"/>
      <c r="D221" s="297"/>
      <c r="E221" s="297"/>
      <c r="F221" s="297"/>
      <c r="G221" s="297"/>
      <c r="H221" s="297"/>
      <c r="I221" s="297"/>
      <c r="J221" s="297"/>
      <c r="K221" s="297"/>
      <c r="L221" s="297"/>
      <c r="M221" s="297"/>
      <c r="N221" s="297"/>
      <c r="O221" s="297"/>
      <c r="P221" s="297"/>
      <c r="Q221" s="297"/>
      <c r="R221" s="297"/>
      <c r="S221" s="297"/>
      <c r="T221" s="297"/>
      <c r="U221" s="297"/>
      <c r="V221" s="297"/>
      <c r="W221" s="297"/>
      <c r="X221" s="297"/>
      <c r="Y221" s="297"/>
      <c r="Z221" s="297"/>
    </row>
    <row r="222" spans="1:26" ht="12.75" customHeight="1">
      <c r="A222" s="297"/>
      <c r="B222" s="297"/>
      <c r="C222" s="297"/>
      <c r="D222" s="297"/>
      <c r="E222" s="297"/>
      <c r="F222" s="297"/>
      <c r="G222" s="297"/>
      <c r="H222" s="297"/>
      <c r="I222" s="297"/>
      <c r="J222" s="297"/>
      <c r="K222" s="297"/>
      <c r="L222" s="297"/>
      <c r="M222" s="297"/>
      <c r="N222" s="297"/>
      <c r="O222" s="297"/>
      <c r="P222" s="297"/>
      <c r="Q222" s="297"/>
      <c r="R222" s="297"/>
      <c r="S222" s="297"/>
      <c r="T222" s="297"/>
      <c r="U222" s="297"/>
      <c r="V222" s="297"/>
      <c r="W222" s="297"/>
      <c r="X222" s="297"/>
      <c r="Y222" s="297"/>
      <c r="Z222" s="297"/>
    </row>
    <row r="223" spans="1:26" ht="12.75" customHeight="1">
      <c r="A223" s="297"/>
      <c r="B223" s="297"/>
      <c r="C223" s="297"/>
      <c r="D223" s="297"/>
      <c r="E223" s="297"/>
      <c r="F223" s="297"/>
      <c r="G223" s="297"/>
      <c r="H223" s="297"/>
      <c r="I223" s="297"/>
      <c r="J223" s="297"/>
      <c r="K223" s="297"/>
      <c r="L223" s="297"/>
      <c r="M223" s="297"/>
      <c r="N223" s="297"/>
      <c r="O223" s="297"/>
      <c r="P223" s="297"/>
      <c r="Q223" s="297"/>
      <c r="R223" s="297"/>
      <c r="S223" s="297"/>
      <c r="T223" s="297"/>
      <c r="U223" s="297"/>
      <c r="V223" s="297"/>
      <c r="W223" s="297"/>
      <c r="X223" s="297"/>
      <c r="Y223" s="297"/>
      <c r="Z223" s="297"/>
    </row>
    <row r="224" spans="1:26" ht="12.75" customHeight="1">
      <c r="A224" s="297"/>
      <c r="B224" s="297"/>
      <c r="C224" s="297"/>
      <c r="D224" s="297"/>
      <c r="E224" s="297"/>
      <c r="F224" s="297"/>
      <c r="G224" s="297"/>
      <c r="H224" s="297"/>
      <c r="I224" s="297"/>
      <c r="J224" s="297"/>
      <c r="K224" s="297"/>
      <c r="L224" s="297"/>
      <c r="M224" s="297"/>
      <c r="N224" s="297"/>
      <c r="O224" s="297"/>
      <c r="P224" s="297"/>
      <c r="Q224" s="297"/>
      <c r="R224" s="297"/>
      <c r="S224" s="297"/>
      <c r="T224" s="297"/>
      <c r="U224" s="297"/>
      <c r="V224" s="297"/>
      <c r="W224" s="297"/>
      <c r="X224" s="297"/>
      <c r="Y224" s="297"/>
      <c r="Z224" s="297"/>
    </row>
    <row r="225" spans="1:26" ht="12.75" customHeight="1">
      <c r="A225" s="297"/>
      <c r="B225" s="297"/>
      <c r="C225" s="297"/>
      <c r="D225" s="297"/>
      <c r="E225" s="297"/>
      <c r="F225" s="297"/>
      <c r="G225" s="297"/>
      <c r="H225" s="297"/>
      <c r="I225" s="297"/>
      <c r="J225" s="297"/>
      <c r="K225" s="297"/>
      <c r="L225" s="297"/>
      <c r="M225" s="297"/>
      <c r="N225" s="297"/>
      <c r="O225" s="297"/>
      <c r="P225" s="297"/>
      <c r="Q225" s="297"/>
      <c r="R225" s="297"/>
      <c r="S225" s="297"/>
      <c r="T225" s="297"/>
      <c r="U225" s="297"/>
      <c r="V225" s="297"/>
      <c r="W225" s="297"/>
      <c r="X225" s="297"/>
      <c r="Y225" s="297"/>
      <c r="Z225" s="297"/>
    </row>
    <row r="226" spans="1:26" ht="12.75" customHeight="1">
      <c r="A226" s="297"/>
      <c r="B226" s="297"/>
      <c r="C226" s="297"/>
      <c r="D226" s="297"/>
      <c r="E226" s="297"/>
      <c r="F226" s="297"/>
      <c r="G226" s="297"/>
      <c r="H226" s="297"/>
      <c r="I226" s="297"/>
      <c r="J226" s="297"/>
      <c r="K226" s="297"/>
      <c r="L226" s="297"/>
      <c r="M226" s="297"/>
      <c r="N226" s="297"/>
      <c r="O226" s="297"/>
      <c r="P226" s="297"/>
      <c r="Q226" s="297"/>
      <c r="R226" s="297"/>
      <c r="S226" s="297"/>
      <c r="T226" s="297"/>
      <c r="U226" s="297"/>
      <c r="V226" s="297"/>
      <c r="W226" s="297"/>
      <c r="X226" s="297"/>
      <c r="Y226" s="297"/>
      <c r="Z226" s="297"/>
    </row>
    <row r="227" spans="1:26" ht="12.75" customHeight="1">
      <c r="A227" s="297"/>
      <c r="B227" s="297"/>
      <c r="C227" s="297"/>
      <c r="D227" s="297"/>
      <c r="E227" s="297"/>
      <c r="F227" s="297"/>
      <c r="G227" s="297"/>
      <c r="H227" s="297"/>
      <c r="I227" s="297"/>
      <c r="J227" s="297"/>
      <c r="K227" s="297"/>
      <c r="L227" s="297"/>
      <c r="M227" s="297"/>
      <c r="N227" s="297"/>
      <c r="O227" s="297"/>
      <c r="P227" s="297"/>
      <c r="Q227" s="297"/>
      <c r="R227" s="297"/>
      <c r="S227" s="297"/>
      <c r="T227" s="297"/>
      <c r="U227" s="297"/>
      <c r="V227" s="297"/>
      <c r="W227" s="297"/>
      <c r="X227" s="297"/>
      <c r="Y227" s="297"/>
      <c r="Z227" s="297"/>
    </row>
    <row r="228" spans="1:26" ht="12.75" customHeight="1">
      <c r="A228" s="297"/>
      <c r="B228" s="297"/>
      <c r="C228" s="297"/>
      <c r="D228" s="297"/>
      <c r="E228" s="297"/>
      <c r="F228" s="297"/>
      <c r="G228" s="297"/>
      <c r="H228" s="297"/>
      <c r="I228" s="297"/>
      <c r="J228" s="297"/>
      <c r="K228" s="297"/>
      <c r="L228" s="297"/>
      <c r="M228" s="297"/>
      <c r="N228" s="297"/>
      <c r="O228" s="297"/>
      <c r="P228" s="297"/>
      <c r="Q228" s="297"/>
      <c r="R228" s="297"/>
      <c r="S228" s="297"/>
      <c r="T228" s="297"/>
      <c r="U228" s="297"/>
      <c r="V228" s="297"/>
      <c r="W228" s="297"/>
      <c r="X228" s="297"/>
      <c r="Y228" s="297"/>
      <c r="Z228" s="297"/>
    </row>
    <row r="229" spans="1:26" ht="12.75" customHeight="1">
      <c r="A229" s="297"/>
      <c r="B229" s="297"/>
      <c r="C229" s="297"/>
      <c r="D229" s="297"/>
      <c r="E229" s="297"/>
      <c r="F229" s="297"/>
      <c r="G229" s="297"/>
      <c r="H229" s="297"/>
      <c r="I229" s="297"/>
      <c r="J229" s="297"/>
      <c r="K229" s="297"/>
      <c r="L229" s="297"/>
      <c r="M229" s="297"/>
      <c r="N229" s="297"/>
      <c r="O229" s="297"/>
      <c r="P229" s="297"/>
      <c r="Q229" s="297"/>
      <c r="R229" s="297"/>
      <c r="S229" s="297"/>
      <c r="T229" s="297"/>
      <c r="U229" s="297"/>
      <c r="V229" s="297"/>
      <c r="W229" s="297"/>
      <c r="X229" s="297"/>
      <c r="Y229" s="297"/>
      <c r="Z229" s="297"/>
    </row>
    <row r="230" spans="1:26" ht="12.75" customHeight="1">
      <c r="A230" s="297"/>
      <c r="B230" s="297"/>
      <c r="C230" s="297"/>
      <c r="D230" s="297"/>
      <c r="E230" s="297"/>
      <c r="F230" s="297"/>
      <c r="G230" s="297"/>
      <c r="H230" s="297"/>
      <c r="I230" s="297"/>
      <c r="J230" s="297"/>
      <c r="K230" s="297"/>
      <c r="L230" s="297"/>
      <c r="M230" s="297"/>
      <c r="N230" s="297"/>
      <c r="O230" s="297"/>
      <c r="P230" s="297"/>
      <c r="Q230" s="297"/>
      <c r="R230" s="297"/>
      <c r="S230" s="297"/>
      <c r="T230" s="297"/>
      <c r="U230" s="297"/>
      <c r="V230" s="297"/>
      <c r="W230" s="297"/>
      <c r="X230" s="297"/>
      <c r="Y230" s="297"/>
      <c r="Z230" s="297"/>
    </row>
    <row r="231" spans="1:26" ht="12.75" customHeight="1">
      <c r="A231" s="297"/>
      <c r="B231" s="297"/>
      <c r="C231" s="297"/>
      <c r="D231" s="297"/>
      <c r="E231" s="297"/>
      <c r="F231" s="297"/>
      <c r="G231" s="297"/>
      <c r="H231" s="297"/>
      <c r="I231" s="297"/>
      <c r="J231" s="297"/>
      <c r="K231" s="297"/>
      <c r="L231" s="297"/>
      <c r="M231" s="297"/>
      <c r="N231" s="297"/>
      <c r="O231" s="297"/>
      <c r="P231" s="297"/>
      <c r="Q231" s="297"/>
      <c r="R231" s="297"/>
      <c r="S231" s="297"/>
      <c r="T231" s="297"/>
      <c r="U231" s="297"/>
      <c r="V231" s="297"/>
      <c r="W231" s="297"/>
      <c r="X231" s="297"/>
      <c r="Y231" s="297"/>
      <c r="Z231" s="297"/>
    </row>
    <row r="232" spans="1:26" ht="12.75" customHeight="1">
      <c r="A232" s="297"/>
      <c r="B232" s="297"/>
      <c r="C232" s="297"/>
      <c r="D232" s="297"/>
      <c r="E232" s="297"/>
      <c r="F232" s="297"/>
      <c r="G232" s="297"/>
      <c r="H232" s="297"/>
      <c r="I232" s="297"/>
      <c r="J232" s="297"/>
      <c r="K232" s="297"/>
      <c r="L232" s="297"/>
      <c r="M232" s="297"/>
      <c r="N232" s="297"/>
      <c r="O232" s="297"/>
      <c r="P232" s="297"/>
      <c r="Q232" s="297"/>
      <c r="R232" s="297"/>
      <c r="S232" s="297"/>
      <c r="T232" s="297"/>
      <c r="U232" s="297"/>
      <c r="V232" s="297"/>
      <c r="W232" s="297"/>
      <c r="X232" s="297"/>
      <c r="Y232" s="297"/>
      <c r="Z232" s="297"/>
    </row>
    <row r="233" spans="1:26" ht="12.75" customHeight="1">
      <c r="A233" s="297"/>
      <c r="B233" s="297"/>
      <c r="C233" s="297"/>
      <c r="D233" s="297"/>
      <c r="E233" s="297"/>
      <c r="F233" s="297"/>
      <c r="G233" s="297"/>
      <c r="H233" s="297"/>
      <c r="I233" s="297"/>
      <c r="J233" s="297"/>
      <c r="K233" s="297"/>
      <c r="L233" s="297"/>
      <c r="M233" s="297"/>
      <c r="N233" s="297"/>
      <c r="O233" s="297"/>
      <c r="P233" s="297"/>
      <c r="Q233" s="297"/>
      <c r="R233" s="297"/>
      <c r="S233" s="297"/>
      <c r="T233" s="297"/>
      <c r="U233" s="297"/>
      <c r="V233" s="297"/>
      <c r="W233" s="297"/>
      <c r="X233" s="297"/>
      <c r="Y233" s="297"/>
      <c r="Z233" s="297"/>
    </row>
    <row r="234" spans="1:26" ht="12.75" customHeight="1">
      <c r="A234" s="297"/>
      <c r="B234" s="297"/>
      <c r="C234" s="297"/>
      <c r="D234" s="297"/>
      <c r="E234" s="297"/>
      <c r="F234" s="297"/>
      <c r="G234" s="297"/>
      <c r="H234" s="297"/>
      <c r="I234" s="297"/>
      <c r="J234" s="297"/>
      <c r="K234" s="297"/>
      <c r="L234" s="297"/>
      <c r="M234" s="297"/>
      <c r="N234" s="297"/>
      <c r="O234" s="297"/>
      <c r="P234" s="297"/>
      <c r="Q234" s="297"/>
      <c r="R234" s="297"/>
      <c r="S234" s="297"/>
      <c r="T234" s="297"/>
      <c r="U234" s="297"/>
      <c r="V234" s="297"/>
      <c r="W234" s="297"/>
      <c r="X234" s="297"/>
      <c r="Y234" s="297"/>
      <c r="Z234" s="297"/>
    </row>
    <row r="235" spans="1:26" ht="12.75" customHeight="1">
      <c r="A235" s="297"/>
      <c r="B235" s="297"/>
      <c r="C235" s="297"/>
      <c r="D235" s="297"/>
      <c r="E235" s="297"/>
      <c r="F235" s="297"/>
      <c r="G235" s="297"/>
      <c r="H235" s="297"/>
      <c r="I235" s="297"/>
      <c r="J235" s="297"/>
      <c r="K235" s="297"/>
      <c r="L235" s="297"/>
      <c r="M235" s="297"/>
      <c r="N235" s="297"/>
      <c r="O235" s="297"/>
      <c r="P235" s="297"/>
      <c r="Q235" s="297"/>
      <c r="R235" s="297"/>
      <c r="S235" s="297"/>
      <c r="T235" s="297"/>
      <c r="U235" s="297"/>
      <c r="V235" s="297"/>
      <c r="W235" s="297"/>
      <c r="X235" s="297"/>
      <c r="Y235" s="297"/>
      <c r="Z235" s="297"/>
    </row>
    <row r="236" spans="1:26" ht="12.75" customHeight="1">
      <c r="A236" s="297"/>
      <c r="B236" s="297"/>
      <c r="C236" s="297"/>
      <c r="D236" s="297"/>
      <c r="E236" s="297"/>
      <c r="F236" s="297"/>
      <c r="G236" s="297"/>
      <c r="H236" s="297"/>
      <c r="I236" s="297"/>
      <c r="J236" s="297"/>
      <c r="K236" s="297"/>
      <c r="L236" s="297"/>
      <c r="M236" s="297"/>
      <c r="N236" s="297"/>
      <c r="O236" s="297"/>
      <c r="P236" s="297"/>
      <c r="Q236" s="297"/>
      <c r="R236" s="297"/>
      <c r="S236" s="297"/>
      <c r="T236" s="297"/>
      <c r="U236" s="297"/>
      <c r="V236" s="297"/>
      <c r="W236" s="297"/>
      <c r="X236" s="297"/>
      <c r="Y236" s="297"/>
      <c r="Z236" s="297"/>
    </row>
    <row r="237" spans="1:26" ht="12.75" customHeight="1">
      <c r="A237" s="297"/>
      <c r="B237" s="297"/>
      <c r="C237" s="297"/>
      <c r="D237" s="297"/>
      <c r="E237" s="297"/>
      <c r="F237" s="297"/>
      <c r="G237" s="297"/>
      <c r="H237" s="297"/>
      <c r="I237" s="297"/>
      <c r="J237" s="297"/>
      <c r="K237" s="297"/>
      <c r="L237" s="297"/>
      <c r="M237" s="297"/>
      <c r="N237" s="297"/>
      <c r="O237" s="297"/>
      <c r="P237" s="297"/>
      <c r="Q237" s="297"/>
      <c r="R237" s="297"/>
      <c r="S237" s="297"/>
      <c r="T237" s="297"/>
      <c r="U237" s="297"/>
      <c r="V237" s="297"/>
      <c r="W237" s="297"/>
      <c r="X237" s="297"/>
      <c r="Y237" s="297"/>
      <c r="Z237" s="297"/>
    </row>
    <row r="238" spans="1:26" ht="12.75" customHeight="1">
      <c r="A238" s="297"/>
      <c r="B238" s="297"/>
      <c r="C238" s="297"/>
      <c r="D238" s="297"/>
      <c r="E238" s="297"/>
      <c r="F238" s="297"/>
      <c r="G238" s="297"/>
      <c r="H238" s="297"/>
      <c r="I238" s="297"/>
      <c r="J238" s="297"/>
      <c r="K238" s="297"/>
      <c r="L238" s="297"/>
      <c r="M238" s="297"/>
      <c r="N238" s="297"/>
      <c r="O238" s="297"/>
      <c r="P238" s="297"/>
      <c r="Q238" s="297"/>
      <c r="R238" s="297"/>
      <c r="S238" s="297"/>
      <c r="T238" s="297"/>
      <c r="U238" s="297"/>
      <c r="V238" s="297"/>
      <c r="W238" s="297"/>
      <c r="X238" s="297"/>
      <c r="Y238" s="297"/>
      <c r="Z238" s="297"/>
    </row>
    <row r="239" spans="1:26" ht="12.75" customHeight="1">
      <c r="A239" s="297"/>
      <c r="B239" s="297"/>
      <c r="C239" s="297"/>
      <c r="D239" s="297"/>
      <c r="E239" s="297"/>
      <c r="F239" s="297"/>
      <c r="G239" s="297"/>
      <c r="H239" s="297"/>
      <c r="I239" s="297"/>
      <c r="J239" s="297"/>
      <c r="K239" s="297"/>
      <c r="L239" s="297"/>
      <c r="M239" s="297"/>
      <c r="N239" s="297"/>
      <c r="O239" s="297"/>
      <c r="P239" s="297"/>
      <c r="Q239" s="297"/>
      <c r="R239" s="297"/>
      <c r="S239" s="297"/>
      <c r="T239" s="297"/>
      <c r="U239" s="297"/>
      <c r="V239" s="297"/>
      <c r="W239" s="297"/>
      <c r="X239" s="297"/>
      <c r="Y239" s="297"/>
      <c r="Z239" s="297"/>
    </row>
    <row r="240" spans="1:26" ht="12.75" customHeight="1">
      <c r="A240" s="297"/>
      <c r="B240" s="297"/>
      <c r="C240" s="297"/>
      <c r="D240" s="297"/>
      <c r="E240" s="297"/>
      <c r="F240" s="297"/>
      <c r="G240" s="297"/>
      <c r="H240" s="297"/>
      <c r="I240" s="297"/>
      <c r="J240" s="297"/>
      <c r="K240" s="297"/>
      <c r="L240" s="297"/>
      <c r="M240" s="297"/>
      <c r="N240" s="297"/>
      <c r="O240" s="297"/>
      <c r="P240" s="297"/>
      <c r="Q240" s="297"/>
      <c r="R240" s="297"/>
      <c r="S240" s="297"/>
      <c r="T240" s="297"/>
      <c r="U240" s="297"/>
      <c r="V240" s="297"/>
      <c r="W240" s="297"/>
      <c r="X240" s="297"/>
      <c r="Y240" s="297"/>
      <c r="Z240" s="297"/>
    </row>
    <row r="241" spans="1:26" ht="12.75" customHeight="1">
      <c r="A241" s="297"/>
      <c r="B241" s="297"/>
      <c r="C241" s="297"/>
      <c r="D241" s="297"/>
      <c r="E241" s="297"/>
      <c r="F241" s="297"/>
      <c r="G241" s="297"/>
      <c r="H241" s="297"/>
      <c r="I241" s="297"/>
      <c r="J241" s="297"/>
      <c r="K241" s="297"/>
      <c r="L241" s="297"/>
      <c r="M241" s="297"/>
      <c r="N241" s="297"/>
      <c r="O241" s="297"/>
      <c r="P241" s="297"/>
      <c r="Q241" s="297"/>
      <c r="R241" s="297"/>
      <c r="S241" s="297"/>
      <c r="T241" s="297"/>
      <c r="U241" s="297"/>
      <c r="V241" s="297"/>
      <c r="W241" s="297"/>
      <c r="X241" s="297"/>
      <c r="Y241" s="297"/>
      <c r="Z241" s="297"/>
    </row>
    <row r="242" spans="1:26" ht="12.75" customHeight="1">
      <c r="A242" s="297"/>
      <c r="B242" s="297"/>
      <c r="C242" s="297"/>
      <c r="D242" s="297"/>
      <c r="E242" s="297"/>
      <c r="F242" s="297"/>
      <c r="G242" s="297"/>
      <c r="H242" s="297"/>
      <c r="I242" s="297"/>
      <c r="J242" s="297"/>
      <c r="K242" s="297"/>
      <c r="L242" s="297"/>
      <c r="M242" s="297"/>
      <c r="N242" s="297"/>
      <c r="O242" s="297"/>
      <c r="P242" s="297"/>
      <c r="Q242" s="297"/>
      <c r="R242" s="297"/>
      <c r="S242" s="297"/>
      <c r="T242" s="297"/>
      <c r="U242" s="297"/>
      <c r="V242" s="297"/>
      <c r="W242" s="297"/>
      <c r="X242" s="297"/>
      <c r="Y242" s="297"/>
      <c r="Z242" s="297"/>
    </row>
    <row r="243" spans="1:26" ht="12.75" customHeight="1">
      <c r="A243" s="297"/>
      <c r="B243" s="297"/>
      <c r="C243" s="297"/>
      <c r="D243" s="297"/>
      <c r="E243" s="297"/>
      <c r="F243" s="297"/>
      <c r="G243" s="297"/>
      <c r="H243" s="297"/>
      <c r="I243" s="297"/>
      <c r="J243" s="297"/>
      <c r="K243" s="297"/>
      <c r="L243" s="297"/>
      <c r="M243" s="297"/>
      <c r="N243" s="297"/>
      <c r="O243" s="297"/>
      <c r="P243" s="297"/>
      <c r="Q243" s="297"/>
      <c r="R243" s="297"/>
      <c r="S243" s="297"/>
      <c r="T243" s="297"/>
      <c r="U243" s="297"/>
      <c r="V243" s="297"/>
      <c r="W243" s="297"/>
      <c r="X243" s="297"/>
      <c r="Y243" s="297"/>
      <c r="Z243" s="297"/>
    </row>
    <row r="244" spans="1:26" ht="12.75" customHeight="1">
      <c r="A244" s="297"/>
      <c r="B244" s="297"/>
      <c r="C244" s="297"/>
      <c r="D244" s="297"/>
      <c r="E244" s="297"/>
      <c r="F244" s="297"/>
      <c r="G244" s="297"/>
      <c r="H244" s="297"/>
      <c r="I244" s="297"/>
      <c r="J244" s="297"/>
      <c r="K244" s="297"/>
      <c r="L244" s="297"/>
      <c r="M244" s="297"/>
      <c r="N244" s="297"/>
      <c r="O244" s="297"/>
      <c r="P244" s="297"/>
      <c r="Q244" s="297"/>
      <c r="R244" s="297"/>
      <c r="S244" s="297"/>
      <c r="T244" s="297"/>
      <c r="U244" s="297"/>
      <c r="V244" s="297"/>
      <c r="W244" s="297"/>
      <c r="X244" s="297"/>
      <c r="Y244" s="297"/>
      <c r="Z244" s="297"/>
    </row>
    <row r="245" spans="1:26" ht="12.75" customHeight="1">
      <c r="A245" s="297"/>
      <c r="B245" s="297"/>
      <c r="C245" s="297"/>
      <c r="D245" s="297"/>
      <c r="E245" s="297"/>
      <c r="F245" s="297"/>
      <c r="G245" s="297"/>
      <c r="H245" s="297"/>
      <c r="I245" s="297"/>
      <c r="J245" s="297"/>
      <c r="K245" s="297"/>
      <c r="L245" s="297"/>
      <c r="M245" s="297"/>
      <c r="N245" s="297"/>
      <c r="O245" s="297"/>
      <c r="P245" s="297"/>
      <c r="Q245" s="297"/>
      <c r="R245" s="297"/>
      <c r="S245" s="297"/>
      <c r="T245" s="297"/>
      <c r="U245" s="297"/>
      <c r="V245" s="297"/>
      <c r="W245" s="297"/>
      <c r="X245" s="297"/>
      <c r="Y245" s="297"/>
      <c r="Z245" s="297"/>
    </row>
    <row r="246" spans="1:26" ht="12.75" customHeight="1">
      <c r="A246" s="297"/>
      <c r="B246" s="297"/>
      <c r="C246" s="297"/>
      <c r="D246" s="297"/>
      <c r="E246" s="297"/>
      <c r="F246" s="297"/>
      <c r="G246" s="297"/>
      <c r="H246" s="297"/>
      <c r="I246" s="297"/>
      <c r="J246" s="297"/>
      <c r="K246" s="297"/>
      <c r="L246" s="297"/>
      <c r="M246" s="297"/>
      <c r="N246" s="297"/>
      <c r="O246" s="297"/>
      <c r="P246" s="297"/>
      <c r="Q246" s="297"/>
      <c r="R246" s="297"/>
      <c r="S246" s="297"/>
      <c r="T246" s="297"/>
      <c r="U246" s="297"/>
      <c r="V246" s="297"/>
      <c r="W246" s="297"/>
      <c r="X246" s="297"/>
      <c r="Y246" s="297"/>
      <c r="Z246" s="297"/>
    </row>
    <row r="247" spans="1:26" ht="12.75" customHeight="1">
      <c r="A247" s="297"/>
      <c r="B247" s="297"/>
      <c r="C247" s="297"/>
      <c r="D247" s="297"/>
      <c r="E247" s="297"/>
      <c r="F247" s="297"/>
      <c r="G247" s="297"/>
      <c r="H247" s="297"/>
      <c r="I247" s="297"/>
      <c r="J247" s="297"/>
      <c r="K247" s="297"/>
      <c r="L247" s="297"/>
      <c r="M247" s="297"/>
      <c r="N247" s="297"/>
      <c r="O247" s="297"/>
      <c r="P247" s="297"/>
      <c r="Q247" s="297"/>
      <c r="R247" s="297"/>
      <c r="S247" s="297"/>
      <c r="T247" s="297"/>
      <c r="U247" s="297"/>
      <c r="V247" s="297"/>
      <c r="W247" s="297"/>
      <c r="X247" s="297"/>
      <c r="Y247" s="297"/>
      <c r="Z247" s="297"/>
    </row>
    <row r="248" spans="1:26" ht="12.75" customHeight="1">
      <c r="A248" s="297"/>
      <c r="B248" s="297"/>
      <c r="C248" s="297"/>
      <c r="D248" s="297"/>
      <c r="E248" s="297"/>
      <c r="F248" s="297"/>
      <c r="G248" s="297"/>
      <c r="H248" s="297"/>
      <c r="I248" s="297"/>
      <c r="J248" s="297"/>
      <c r="K248" s="297"/>
      <c r="L248" s="297"/>
      <c r="M248" s="297"/>
      <c r="N248" s="297"/>
      <c r="O248" s="297"/>
      <c r="P248" s="297"/>
      <c r="Q248" s="297"/>
      <c r="R248" s="297"/>
      <c r="S248" s="297"/>
      <c r="T248" s="297"/>
      <c r="U248" s="297"/>
      <c r="V248" s="297"/>
      <c r="W248" s="297"/>
      <c r="X248" s="297"/>
      <c r="Y248" s="297"/>
      <c r="Z248" s="297"/>
    </row>
    <row r="249" spans="1:26" ht="12.75" customHeight="1">
      <c r="A249" s="297"/>
      <c r="B249" s="297"/>
      <c r="C249" s="297"/>
      <c r="D249" s="297"/>
      <c r="E249" s="297"/>
      <c r="F249" s="297"/>
      <c r="G249" s="297"/>
      <c r="H249" s="297"/>
      <c r="I249" s="297"/>
      <c r="J249" s="297"/>
      <c r="K249" s="297"/>
      <c r="L249" s="297"/>
      <c r="M249" s="297"/>
      <c r="N249" s="297"/>
      <c r="O249" s="297"/>
      <c r="P249" s="297"/>
      <c r="Q249" s="297"/>
      <c r="R249" s="297"/>
      <c r="S249" s="297"/>
      <c r="T249" s="297"/>
      <c r="U249" s="297"/>
      <c r="V249" s="297"/>
      <c r="W249" s="297"/>
      <c r="X249" s="297"/>
      <c r="Y249" s="297"/>
      <c r="Z249" s="297"/>
    </row>
    <row r="250" spans="1:26" ht="12.75" customHeight="1">
      <c r="A250" s="297"/>
      <c r="B250" s="297"/>
      <c r="C250" s="297"/>
      <c r="D250" s="297"/>
      <c r="E250" s="297"/>
      <c r="F250" s="297"/>
      <c r="G250" s="297"/>
      <c r="H250" s="297"/>
      <c r="I250" s="297"/>
      <c r="J250" s="297"/>
      <c r="K250" s="297"/>
      <c r="L250" s="297"/>
      <c r="M250" s="297"/>
      <c r="N250" s="297"/>
      <c r="O250" s="297"/>
      <c r="P250" s="297"/>
      <c r="Q250" s="297"/>
      <c r="R250" s="297"/>
      <c r="S250" s="297"/>
      <c r="T250" s="297"/>
      <c r="U250" s="297"/>
      <c r="V250" s="297"/>
      <c r="W250" s="297"/>
      <c r="X250" s="297"/>
      <c r="Y250" s="297"/>
      <c r="Z250" s="297"/>
    </row>
    <row r="251" spans="1:26" ht="12.75" customHeight="1">
      <c r="A251" s="297"/>
      <c r="B251" s="297"/>
      <c r="C251" s="297"/>
      <c r="D251" s="297"/>
      <c r="E251" s="297"/>
      <c r="F251" s="297"/>
      <c r="G251" s="297"/>
      <c r="H251" s="297"/>
      <c r="I251" s="297"/>
      <c r="J251" s="297"/>
      <c r="K251" s="297"/>
      <c r="L251" s="297"/>
      <c r="M251" s="297"/>
      <c r="N251" s="297"/>
      <c r="O251" s="297"/>
      <c r="P251" s="297"/>
      <c r="Q251" s="297"/>
      <c r="R251" s="297"/>
      <c r="S251" s="297"/>
      <c r="T251" s="297"/>
      <c r="U251" s="297"/>
      <c r="V251" s="297"/>
      <c r="W251" s="297"/>
      <c r="X251" s="297"/>
      <c r="Y251" s="297"/>
      <c r="Z251" s="297"/>
    </row>
    <row r="252" spans="1:26" ht="12.75" customHeight="1">
      <c r="A252" s="297"/>
      <c r="B252" s="297"/>
      <c r="C252" s="297"/>
      <c r="D252" s="297"/>
      <c r="E252" s="297"/>
      <c r="F252" s="297"/>
      <c r="G252" s="297"/>
      <c r="H252" s="297"/>
      <c r="I252" s="297"/>
      <c r="J252" s="297"/>
      <c r="K252" s="297"/>
      <c r="L252" s="297"/>
      <c r="M252" s="297"/>
      <c r="N252" s="297"/>
      <c r="O252" s="297"/>
      <c r="P252" s="297"/>
      <c r="Q252" s="297"/>
      <c r="R252" s="297"/>
      <c r="S252" s="297"/>
      <c r="T252" s="297"/>
      <c r="U252" s="297"/>
      <c r="V252" s="297"/>
      <c r="W252" s="297"/>
      <c r="X252" s="297"/>
      <c r="Y252" s="297"/>
      <c r="Z252" s="297"/>
    </row>
    <row r="253" spans="1:26" ht="12.75" customHeight="1">
      <c r="A253" s="297"/>
      <c r="B253" s="297"/>
      <c r="C253" s="297"/>
      <c r="D253" s="297"/>
      <c r="E253" s="297"/>
      <c r="F253" s="297"/>
      <c r="G253" s="297"/>
      <c r="H253" s="297"/>
      <c r="I253" s="297"/>
      <c r="J253" s="297"/>
      <c r="K253" s="297"/>
      <c r="L253" s="297"/>
      <c r="M253" s="297"/>
      <c r="N253" s="297"/>
      <c r="O253" s="297"/>
      <c r="P253" s="297"/>
      <c r="Q253" s="297"/>
      <c r="R253" s="297"/>
      <c r="S253" s="297"/>
      <c r="T253" s="297"/>
      <c r="U253" s="297"/>
      <c r="V253" s="297"/>
      <c r="W253" s="297"/>
      <c r="X253" s="297"/>
      <c r="Y253" s="297"/>
      <c r="Z253" s="297"/>
    </row>
    <row r="254" spans="1:26" ht="12.75" customHeight="1">
      <c r="A254" s="297"/>
      <c r="B254" s="297"/>
      <c r="C254" s="297"/>
      <c r="D254" s="297"/>
      <c r="E254" s="297"/>
      <c r="F254" s="297"/>
      <c r="G254" s="297"/>
      <c r="H254" s="297"/>
      <c r="I254" s="297"/>
      <c r="J254" s="297"/>
      <c r="K254" s="297"/>
      <c r="L254" s="297"/>
      <c r="M254" s="297"/>
      <c r="N254" s="297"/>
      <c r="O254" s="297"/>
      <c r="P254" s="297"/>
      <c r="Q254" s="297"/>
      <c r="R254" s="297"/>
      <c r="S254" s="297"/>
      <c r="T254" s="297"/>
      <c r="U254" s="297"/>
      <c r="V254" s="297"/>
      <c r="W254" s="297"/>
      <c r="X254" s="297"/>
      <c r="Y254" s="297"/>
      <c r="Z254" s="297"/>
    </row>
    <row r="255" spans="1:26" ht="12.75" customHeight="1">
      <c r="A255" s="297"/>
      <c r="B255" s="297"/>
      <c r="C255" s="297"/>
      <c r="D255" s="297"/>
      <c r="E255" s="297"/>
      <c r="F255" s="297"/>
      <c r="G255" s="297"/>
      <c r="H255" s="297"/>
      <c r="I255" s="297"/>
      <c r="J255" s="297"/>
      <c r="K255" s="297"/>
      <c r="L255" s="297"/>
      <c r="M255" s="297"/>
      <c r="N255" s="297"/>
      <c r="O255" s="297"/>
      <c r="P255" s="297"/>
      <c r="Q255" s="297"/>
      <c r="R255" s="297"/>
      <c r="S255" s="297"/>
      <c r="T255" s="297"/>
      <c r="U255" s="297"/>
      <c r="V255" s="297"/>
      <c r="W255" s="297"/>
      <c r="X255" s="297"/>
      <c r="Y255" s="297"/>
      <c r="Z255" s="297"/>
    </row>
    <row r="256" spans="1:26" ht="12.75" customHeight="1">
      <c r="A256" s="297"/>
      <c r="B256" s="297"/>
      <c r="C256" s="297"/>
      <c r="D256" s="297"/>
      <c r="E256" s="297"/>
      <c r="F256" s="297"/>
      <c r="G256" s="297"/>
      <c r="H256" s="297"/>
      <c r="I256" s="297"/>
      <c r="J256" s="297"/>
      <c r="K256" s="297"/>
      <c r="L256" s="297"/>
      <c r="M256" s="297"/>
      <c r="N256" s="297"/>
      <c r="O256" s="297"/>
      <c r="P256" s="297"/>
      <c r="Q256" s="297"/>
      <c r="R256" s="297"/>
      <c r="S256" s="297"/>
      <c r="T256" s="297"/>
      <c r="U256" s="297"/>
      <c r="V256" s="297"/>
      <c r="W256" s="297"/>
      <c r="X256" s="297"/>
      <c r="Y256" s="297"/>
      <c r="Z256" s="297"/>
    </row>
    <row r="257" spans="1:26" ht="12.75" customHeight="1">
      <c r="A257" s="297"/>
      <c r="B257" s="297"/>
      <c r="C257" s="297"/>
      <c r="D257" s="297"/>
      <c r="E257" s="297"/>
      <c r="F257" s="297"/>
      <c r="G257" s="297"/>
      <c r="H257" s="297"/>
      <c r="I257" s="297"/>
      <c r="J257" s="297"/>
      <c r="K257" s="297"/>
      <c r="L257" s="297"/>
      <c r="M257" s="297"/>
      <c r="N257" s="297"/>
      <c r="O257" s="297"/>
      <c r="P257" s="297"/>
      <c r="Q257" s="297"/>
      <c r="R257" s="297"/>
      <c r="S257" s="297"/>
      <c r="T257" s="297"/>
      <c r="U257" s="297"/>
      <c r="V257" s="297"/>
      <c r="W257" s="297"/>
      <c r="X257" s="297"/>
      <c r="Y257" s="297"/>
      <c r="Z257" s="297"/>
    </row>
    <row r="258" spans="1:26" ht="12.75" customHeight="1">
      <c r="A258" s="297"/>
      <c r="B258" s="297"/>
      <c r="C258" s="297"/>
      <c r="D258" s="297"/>
      <c r="E258" s="297"/>
      <c r="F258" s="297"/>
      <c r="G258" s="297"/>
      <c r="H258" s="297"/>
      <c r="I258" s="297"/>
      <c r="J258" s="297"/>
      <c r="K258" s="297"/>
      <c r="L258" s="297"/>
      <c r="M258" s="297"/>
      <c r="N258" s="297"/>
      <c r="O258" s="297"/>
      <c r="P258" s="297"/>
      <c r="Q258" s="297"/>
      <c r="R258" s="297"/>
      <c r="S258" s="297"/>
      <c r="T258" s="297"/>
      <c r="U258" s="297"/>
      <c r="V258" s="297"/>
      <c r="W258" s="297"/>
      <c r="X258" s="297"/>
      <c r="Y258" s="297"/>
      <c r="Z258" s="297"/>
    </row>
    <row r="259" spans="1:26" ht="12.75" customHeight="1">
      <c r="A259" s="297"/>
      <c r="B259" s="297"/>
      <c r="C259" s="297"/>
      <c r="D259" s="297"/>
      <c r="E259" s="297"/>
      <c r="F259" s="297"/>
      <c r="G259" s="297"/>
      <c r="H259" s="297"/>
      <c r="I259" s="297"/>
      <c r="J259" s="297"/>
      <c r="K259" s="297"/>
      <c r="L259" s="297"/>
      <c r="M259" s="297"/>
      <c r="N259" s="297"/>
      <c r="O259" s="297"/>
      <c r="P259" s="297"/>
      <c r="Q259" s="297"/>
      <c r="R259" s="297"/>
      <c r="S259" s="297"/>
      <c r="T259" s="297"/>
      <c r="U259" s="297"/>
      <c r="V259" s="297"/>
      <c r="W259" s="297"/>
      <c r="X259" s="297"/>
      <c r="Y259" s="297"/>
      <c r="Z259" s="297"/>
    </row>
    <row r="260" spans="1:26" ht="12.75" customHeight="1">
      <c r="A260" s="297"/>
      <c r="B260" s="297"/>
      <c r="C260" s="297"/>
      <c r="D260" s="297"/>
      <c r="E260" s="297"/>
      <c r="F260" s="297"/>
      <c r="G260" s="297"/>
      <c r="H260" s="297"/>
      <c r="I260" s="297"/>
      <c r="J260" s="297"/>
      <c r="K260" s="297"/>
      <c r="L260" s="297"/>
      <c r="M260" s="297"/>
      <c r="N260" s="297"/>
      <c r="O260" s="297"/>
      <c r="P260" s="297"/>
      <c r="Q260" s="297"/>
      <c r="R260" s="297"/>
      <c r="S260" s="297"/>
      <c r="T260" s="297"/>
      <c r="U260" s="297"/>
      <c r="V260" s="297"/>
      <c r="W260" s="297"/>
      <c r="X260" s="297"/>
      <c r="Y260" s="297"/>
      <c r="Z260" s="297"/>
    </row>
    <row r="261" spans="1:26" ht="12.75" customHeight="1">
      <c r="A261" s="297"/>
      <c r="B261" s="297"/>
      <c r="C261" s="297"/>
      <c r="D261" s="297"/>
      <c r="E261" s="297"/>
      <c r="F261" s="297"/>
      <c r="G261" s="297"/>
      <c r="H261" s="297"/>
      <c r="I261" s="297"/>
      <c r="J261" s="297"/>
      <c r="K261" s="297"/>
      <c r="L261" s="297"/>
      <c r="M261" s="297"/>
      <c r="N261" s="297"/>
      <c r="O261" s="297"/>
      <c r="P261" s="297"/>
      <c r="Q261" s="297"/>
      <c r="R261" s="297"/>
      <c r="S261" s="297"/>
      <c r="T261" s="297"/>
      <c r="U261" s="297"/>
      <c r="V261" s="297"/>
      <c r="W261" s="297"/>
      <c r="X261" s="297"/>
      <c r="Y261" s="297"/>
      <c r="Z261" s="297"/>
    </row>
    <row r="262" spans="1:26" ht="12.75" customHeight="1">
      <c r="A262" s="297"/>
      <c r="B262" s="297"/>
      <c r="C262" s="297"/>
      <c r="D262" s="297"/>
      <c r="E262" s="297"/>
      <c r="F262" s="297"/>
      <c r="G262" s="297"/>
      <c r="H262" s="297"/>
      <c r="I262" s="297"/>
      <c r="J262" s="297"/>
      <c r="K262" s="297"/>
      <c r="L262" s="297"/>
      <c r="M262" s="297"/>
      <c r="N262" s="297"/>
      <c r="O262" s="297"/>
      <c r="P262" s="297"/>
      <c r="Q262" s="297"/>
      <c r="R262" s="297"/>
      <c r="S262" s="297"/>
      <c r="T262" s="297"/>
      <c r="U262" s="297"/>
      <c r="V262" s="297"/>
      <c r="W262" s="297"/>
      <c r="X262" s="297"/>
      <c r="Y262" s="297"/>
      <c r="Z262" s="297"/>
    </row>
    <row r="263" spans="1:26" ht="12.75" customHeight="1">
      <c r="A263" s="297"/>
      <c r="B263" s="297"/>
      <c r="C263" s="297"/>
      <c r="D263" s="297"/>
      <c r="E263" s="297"/>
      <c r="F263" s="297"/>
      <c r="G263" s="297"/>
      <c r="H263" s="297"/>
      <c r="I263" s="297"/>
      <c r="J263" s="297"/>
      <c r="K263" s="297"/>
      <c r="L263" s="297"/>
      <c r="M263" s="297"/>
      <c r="N263" s="297"/>
      <c r="O263" s="297"/>
      <c r="P263" s="297"/>
      <c r="Q263" s="297"/>
      <c r="R263" s="297"/>
      <c r="S263" s="297"/>
      <c r="T263" s="297"/>
      <c r="U263" s="297"/>
      <c r="V263" s="297"/>
      <c r="W263" s="297"/>
      <c r="X263" s="297"/>
      <c r="Y263" s="297"/>
      <c r="Z263" s="297"/>
    </row>
    <row r="264" spans="1:26" ht="12.75" customHeight="1">
      <c r="A264" s="297"/>
      <c r="B264" s="297"/>
      <c r="C264" s="297"/>
      <c r="D264" s="297"/>
      <c r="E264" s="297"/>
      <c r="F264" s="297"/>
      <c r="G264" s="297"/>
      <c r="H264" s="297"/>
      <c r="I264" s="297"/>
      <c r="J264" s="297"/>
      <c r="K264" s="297"/>
      <c r="L264" s="297"/>
      <c r="M264" s="297"/>
      <c r="N264" s="297"/>
      <c r="O264" s="297"/>
      <c r="P264" s="297"/>
      <c r="Q264" s="297"/>
      <c r="R264" s="297"/>
      <c r="S264" s="297"/>
      <c r="T264" s="297"/>
      <c r="U264" s="297"/>
      <c r="V264" s="297"/>
      <c r="W264" s="297"/>
      <c r="X264" s="297"/>
      <c r="Y264" s="297"/>
      <c r="Z264" s="297"/>
    </row>
    <row r="265" spans="1:26" ht="12.75" customHeight="1">
      <c r="A265" s="297"/>
      <c r="B265" s="297"/>
      <c r="C265" s="297"/>
      <c r="D265" s="297"/>
      <c r="E265" s="297"/>
      <c r="F265" s="297"/>
      <c r="G265" s="297"/>
      <c r="H265" s="297"/>
      <c r="I265" s="297"/>
      <c r="J265" s="297"/>
      <c r="K265" s="297"/>
      <c r="L265" s="297"/>
      <c r="M265" s="297"/>
      <c r="N265" s="297"/>
      <c r="O265" s="297"/>
      <c r="P265" s="297"/>
      <c r="Q265" s="297"/>
      <c r="R265" s="297"/>
      <c r="S265" s="297"/>
      <c r="T265" s="297"/>
      <c r="U265" s="297"/>
      <c r="V265" s="297"/>
      <c r="W265" s="297"/>
      <c r="X265" s="297"/>
      <c r="Y265" s="297"/>
      <c r="Z265" s="297"/>
    </row>
    <row r="266" spans="1:26" ht="12.75" customHeight="1">
      <c r="A266" s="297"/>
      <c r="B266" s="297"/>
      <c r="C266" s="297"/>
      <c r="D266" s="297"/>
      <c r="E266" s="297"/>
      <c r="F266" s="297"/>
      <c r="G266" s="297"/>
      <c r="H266" s="297"/>
      <c r="I266" s="297"/>
      <c r="J266" s="297"/>
      <c r="K266" s="297"/>
      <c r="L266" s="297"/>
      <c r="M266" s="297"/>
      <c r="N266" s="297"/>
      <c r="O266" s="297"/>
      <c r="P266" s="297"/>
      <c r="Q266" s="297"/>
      <c r="R266" s="297"/>
      <c r="S266" s="297"/>
      <c r="T266" s="297"/>
      <c r="U266" s="297"/>
      <c r="V266" s="297"/>
      <c r="W266" s="297"/>
      <c r="X266" s="297"/>
      <c r="Y266" s="297"/>
      <c r="Z266" s="297"/>
    </row>
    <row r="267" spans="1:26" ht="12.75" customHeight="1">
      <c r="A267" s="297"/>
      <c r="B267" s="297"/>
      <c r="C267" s="297"/>
      <c r="D267" s="297"/>
      <c r="E267" s="297"/>
      <c r="F267" s="297"/>
      <c r="G267" s="297"/>
      <c r="H267" s="297"/>
      <c r="I267" s="297"/>
      <c r="J267" s="297"/>
      <c r="K267" s="297"/>
      <c r="L267" s="297"/>
      <c r="M267" s="297"/>
      <c r="N267" s="297"/>
      <c r="O267" s="297"/>
      <c r="P267" s="297"/>
      <c r="Q267" s="297"/>
      <c r="R267" s="297"/>
      <c r="S267" s="297"/>
      <c r="T267" s="297"/>
      <c r="U267" s="297"/>
      <c r="V267" s="297"/>
      <c r="W267" s="297"/>
      <c r="X267" s="297"/>
      <c r="Y267" s="297"/>
      <c r="Z267" s="297"/>
    </row>
    <row r="268" spans="1:26" ht="12.75" customHeight="1">
      <c r="A268" s="297"/>
      <c r="B268" s="297"/>
      <c r="C268" s="297"/>
      <c r="D268" s="297"/>
      <c r="E268" s="297"/>
      <c r="F268" s="297"/>
      <c r="G268" s="297"/>
      <c r="H268" s="297"/>
      <c r="I268" s="297"/>
      <c r="J268" s="297"/>
      <c r="K268" s="297"/>
      <c r="L268" s="297"/>
      <c r="M268" s="297"/>
      <c r="N268" s="297"/>
      <c r="O268" s="297"/>
      <c r="P268" s="297"/>
      <c r="Q268" s="297"/>
      <c r="R268" s="297"/>
      <c r="S268" s="297"/>
      <c r="T268" s="297"/>
      <c r="U268" s="297"/>
      <c r="V268" s="297"/>
      <c r="W268" s="297"/>
      <c r="X268" s="297"/>
      <c r="Y268" s="297"/>
      <c r="Z268" s="297"/>
    </row>
    <row r="269" spans="1:26" ht="12.75" customHeight="1">
      <c r="A269" s="297"/>
      <c r="B269" s="297"/>
      <c r="C269" s="297"/>
      <c r="D269" s="297"/>
      <c r="E269" s="297"/>
      <c r="F269" s="297"/>
      <c r="G269" s="297"/>
      <c r="H269" s="297"/>
      <c r="I269" s="297"/>
      <c r="J269" s="297"/>
      <c r="K269" s="297"/>
      <c r="L269" s="297"/>
      <c r="M269" s="297"/>
      <c r="N269" s="297"/>
      <c r="O269" s="297"/>
      <c r="P269" s="297"/>
      <c r="Q269" s="297"/>
      <c r="R269" s="297"/>
      <c r="S269" s="297"/>
      <c r="T269" s="297"/>
      <c r="U269" s="297"/>
      <c r="V269" s="297"/>
      <c r="W269" s="297"/>
      <c r="X269" s="297"/>
      <c r="Y269" s="297"/>
      <c r="Z269" s="297"/>
    </row>
    <row r="270" spans="1:26" ht="12.75" customHeight="1">
      <c r="A270" s="297"/>
      <c r="B270" s="297"/>
      <c r="C270" s="297"/>
      <c r="D270" s="297"/>
      <c r="E270" s="297"/>
      <c r="F270" s="297"/>
      <c r="G270" s="297"/>
      <c r="H270" s="297"/>
      <c r="I270" s="297"/>
      <c r="J270" s="297"/>
      <c r="K270" s="297"/>
      <c r="L270" s="297"/>
      <c r="M270" s="297"/>
      <c r="N270" s="297"/>
      <c r="O270" s="297"/>
      <c r="P270" s="297"/>
      <c r="Q270" s="297"/>
      <c r="R270" s="297"/>
      <c r="S270" s="297"/>
      <c r="T270" s="297"/>
      <c r="U270" s="297"/>
      <c r="V270" s="297"/>
      <c r="W270" s="297"/>
      <c r="X270" s="297"/>
      <c r="Y270" s="297"/>
      <c r="Z270" s="297"/>
    </row>
    <row r="271" spans="1:26" ht="12.75" customHeight="1">
      <c r="A271" s="297"/>
      <c r="B271" s="297"/>
      <c r="C271" s="297"/>
      <c r="D271" s="297"/>
      <c r="E271" s="297"/>
      <c r="F271" s="297"/>
      <c r="G271" s="297"/>
      <c r="H271" s="297"/>
      <c r="I271" s="297"/>
      <c r="J271" s="297"/>
      <c r="K271" s="297"/>
      <c r="L271" s="297"/>
      <c r="M271" s="297"/>
      <c r="N271" s="297"/>
      <c r="O271" s="297"/>
      <c r="P271" s="297"/>
      <c r="Q271" s="297"/>
      <c r="R271" s="297"/>
      <c r="S271" s="297"/>
      <c r="T271" s="297"/>
      <c r="U271" s="297"/>
      <c r="V271" s="297"/>
      <c r="W271" s="297"/>
      <c r="X271" s="297"/>
      <c r="Y271" s="297"/>
      <c r="Z271" s="297"/>
    </row>
    <row r="272" spans="1:26" ht="12.75" customHeight="1">
      <c r="A272" s="297"/>
      <c r="B272" s="297"/>
      <c r="C272" s="297"/>
      <c r="D272" s="297"/>
      <c r="E272" s="297"/>
      <c r="F272" s="297"/>
      <c r="G272" s="297"/>
      <c r="H272" s="297"/>
      <c r="I272" s="297"/>
      <c r="J272" s="297"/>
      <c r="K272" s="297"/>
      <c r="L272" s="297"/>
      <c r="M272" s="297"/>
      <c r="N272" s="297"/>
      <c r="O272" s="297"/>
      <c r="P272" s="297"/>
      <c r="Q272" s="297"/>
      <c r="R272" s="297"/>
      <c r="S272" s="297"/>
      <c r="T272" s="297"/>
      <c r="U272" s="297"/>
      <c r="V272" s="297"/>
      <c r="W272" s="297"/>
      <c r="X272" s="297"/>
      <c r="Y272" s="297"/>
      <c r="Z272" s="297"/>
    </row>
    <row r="273" spans="1:26" ht="12.75" customHeight="1">
      <c r="A273" s="297"/>
      <c r="B273" s="297"/>
      <c r="C273" s="297"/>
      <c r="D273" s="297"/>
      <c r="E273" s="297"/>
      <c r="F273" s="297"/>
      <c r="G273" s="297"/>
      <c r="H273" s="297"/>
      <c r="I273" s="297"/>
      <c r="J273" s="297"/>
      <c r="K273" s="297"/>
      <c r="L273" s="297"/>
      <c r="M273" s="297"/>
      <c r="N273" s="297"/>
      <c r="O273" s="297"/>
      <c r="P273" s="297"/>
      <c r="Q273" s="297"/>
      <c r="R273" s="297"/>
      <c r="S273" s="297"/>
      <c r="T273" s="297"/>
      <c r="U273" s="297"/>
      <c r="V273" s="297"/>
      <c r="W273" s="297"/>
      <c r="X273" s="297"/>
      <c r="Y273" s="297"/>
      <c r="Z273" s="297"/>
    </row>
    <row r="274" spans="1:26" ht="12.75" customHeight="1">
      <c r="A274" s="297"/>
      <c r="B274" s="297"/>
      <c r="C274" s="297"/>
      <c r="D274" s="297"/>
      <c r="E274" s="297"/>
      <c r="F274" s="297"/>
      <c r="G274" s="297"/>
      <c r="H274" s="297"/>
      <c r="I274" s="297"/>
      <c r="J274" s="297"/>
      <c r="K274" s="297"/>
      <c r="L274" s="297"/>
      <c r="M274" s="297"/>
      <c r="N274" s="297"/>
      <c r="O274" s="297"/>
      <c r="P274" s="297"/>
      <c r="Q274" s="297"/>
      <c r="R274" s="297"/>
      <c r="S274" s="297"/>
      <c r="T274" s="297"/>
      <c r="U274" s="297"/>
      <c r="V274" s="297"/>
      <c r="W274" s="297"/>
      <c r="X274" s="297"/>
      <c r="Y274" s="297"/>
      <c r="Z274" s="297"/>
    </row>
    <row r="275" spans="1:26" ht="12.75" customHeight="1">
      <c r="A275" s="297"/>
      <c r="B275" s="297"/>
      <c r="C275" s="297"/>
      <c r="D275" s="297"/>
      <c r="E275" s="297"/>
      <c r="F275" s="297"/>
      <c r="G275" s="297"/>
      <c r="H275" s="297"/>
      <c r="I275" s="297"/>
      <c r="J275" s="297"/>
      <c r="K275" s="297"/>
      <c r="L275" s="297"/>
      <c r="M275" s="297"/>
      <c r="N275" s="297"/>
      <c r="O275" s="297"/>
      <c r="P275" s="297"/>
      <c r="Q275" s="297"/>
      <c r="R275" s="297"/>
      <c r="S275" s="297"/>
      <c r="T275" s="297"/>
      <c r="U275" s="297"/>
      <c r="V275" s="297"/>
      <c r="W275" s="297"/>
      <c r="X275" s="297"/>
      <c r="Y275" s="297"/>
      <c r="Z275" s="297"/>
    </row>
    <row r="276" spans="1:26" ht="12.75" customHeight="1">
      <c r="A276" s="297"/>
      <c r="B276" s="297"/>
      <c r="C276" s="297"/>
      <c r="D276" s="297"/>
      <c r="E276" s="297"/>
      <c r="F276" s="297"/>
      <c r="G276" s="297"/>
      <c r="H276" s="297"/>
      <c r="I276" s="297"/>
      <c r="J276" s="297"/>
      <c r="K276" s="297"/>
      <c r="L276" s="297"/>
      <c r="M276" s="297"/>
      <c r="N276" s="297"/>
      <c r="O276" s="297"/>
      <c r="P276" s="297"/>
      <c r="Q276" s="297"/>
      <c r="R276" s="297"/>
      <c r="S276" s="297"/>
      <c r="T276" s="297"/>
      <c r="U276" s="297"/>
      <c r="V276" s="297"/>
      <c r="W276" s="297"/>
      <c r="X276" s="297"/>
      <c r="Y276" s="297"/>
      <c r="Z276" s="297"/>
    </row>
    <row r="277" spans="1:26" ht="12.75" customHeight="1">
      <c r="A277" s="297"/>
      <c r="B277" s="297"/>
      <c r="C277" s="297"/>
      <c r="D277" s="297"/>
      <c r="E277" s="297"/>
      <c r="F277" s="297"/>
      <c r="G277" s="297"/>
      <c r="H277" s="297"/>
      <c r="I277" s="297"/>
      <c r="J277" s="297"/>
      <c r="K277" s="297"/>
      <c r="L277" s="297"/>
      <c r="M277" s="297"/>
      <c r="N277" s="297"/>
      <c r="O277" s="297"/>
      <c r="P277" s="297"/>
      <c r="Q277" s="297"/>
      <c r="R277" s="297"/>
      <c r="S277" s="297"/>
      <c r="T277" s="297"/>
      <c r="U277" s="297"/>
      <c r="V277" s="297"/>
      <c r="W277" s="297"/>
      <c r="X277" s="297"/>
      <c r="Y277" s="297"/>
      <c r="Z277" s="297"/>
    </row>
    <row r="278" spans="1:26" ht="12.75" customHeight="1">
      <c r="A278" s="297"/>
      <c r="B278" s="297"/>
      <c r="C278" s="297"/>
      <c r="D278" s="297"/>
      <c r="E278" s="297"/>
      <c r="F278" s="297"/>
      <c r="G278" s="297"/>
      <c r="H278" s="297"/>
      <c r="I278" s="297"/>
      <c r="J278" s="297"/>
      <c r="K278" s="297"/>
      <c r="L278" s="297"/>
      <c r="M278" s="297"/>
      <c r="N278" s="297"/>
      <c r="O278" s="297"/>
      <c r="P278" s="297"/>
      <c r="Q278" s="297"/>
      <c r="R278" s="297"/>
      <c r="S278" s="297"/>
      <c r="T278" s="297"/>
      <c r="U278" s="297"/>
      <c r="V278" s="297"/>
      <c r="W278" s="297"/>
      <c r="X278" s="297"/>
      <c r="Y278" s="297"/>
      <c r="Z278" s="297"/>
    </row>
    <row r="279" spans="1:26" ht="12.75" customHeight="1">
      <c r="A279" s="297"/>
      <c r="B279" s="297"/>
      <c r="C279" s="297"/>
      <c r="D279" s="297"/>
      <c r="E279" s="297"/>
      <c r="F279" s="297"/>
      <c r="G279" s="297"/>
      <c r="H279" s="297"/>
      <c r="I279" s="297"/>
      <c r="J279" s="297"/>
      <c r="K279" s="297"/>
      <c r="L279" s="297"/>
      <c r="M279" s="297"/>
      <c r="N279" s="297"/>
      <c r="O279" s="297"/>
      <c r="P279" s="297"/>
      <c r="Q279" s="297"/>
      <c r="R279" s="297"/>
      <c r="S279" s="297"/>
      <c r="T279" s="297"/>
      <c r="U279" s="297"/>
      <c r="V279" s="297"/>
      <c r="W279" s="297"/>
      <c r="X279" s="297"/>
      <c r="Y279" s="297"/>
      <c r="Z279" s="297"/>
    </row>
    <row r="280" spans="1:26" ht="12.75" customHeight="1">
      <c r="A280" s="297"/>
      <c r="B280" s="297"/>
      <c r="C280" s="297"/>
      <c r="D280" s="297"/>
      <c r="E280" s="297"/>
      <c r="F280" s="297"/>
      <c r="G280" s="297"/>
      <c r="H280" s="297"/>
      <c r="I280" s="297"/>
      <c r="J280" s="297"/>
      <c r="K280" s="297"/>
      <c r="L280" s="297"/>
      <c r="M280" s="297"/>
      <c r="N280" s="297"/>
      <c r="O280" s="297"/>
      <c r="P280" s="297"/>
      <c r="Q280" s="297"/>
      <c r="R280" s="297"/>
      <c r="S280" s="297"/>
      <c r="T280" s="297"/>
      <c r="U280" s="297"/>
      <c r="V280" s="297"/>
      <c r="W280" s="297"/>
      <c r="X280" s="297"/>
      <c r="Y280" s="297"/>
      <c r="Z280" s="297"/>
    </row>
    <row r="281" spans="1:26" ht="12.75" customHeight="1">
      <c r="A281" s="297"/>
      <c r="B281" s="297"/>
      <c r="C281" s="297"/>
      <c r="D281" s="297"/>
      <c r="E281" s="297"/>
      <c r="F281" s="297"/>
      <c r="G281" s="297"/>
      <c r="H281" s="297"/>
      <c r="I281" s="297"/>
      <c r="J281" s="297"/>
      <c r="K281" s="297"/>
      <c r="L281" s="297"/>
      <c r="M281" s="297"/>
      <c r="N281" s="297"/>
      <c r="O281" s="297"/>
      <c r="P281" s="297"/>
      <c r="Q281" s="297"/>
      <c r="R281" s="297"/>
      <c r="S281" s="297"/>
      <c r="T281" s="297"/>
      <c r="U281" s="297"/>
      <c r="V281" s="297"/>
      <c r="W281" s="297"/>
      <c r="X281" s="297"/>
      <c r="Y281" s="297"/>
      <c r="Z281" s="297"/>
    </row>
    <row r="282" spans="1:26" ht="12.75" customHeight="1">
      <c r="A282" s="297"/>
      <c r="B282" s="297"/>
      <c r="C282" s="297"/>
      <c r="D282" s="297"/>
      <c r="E282" s="297"/>
      <c r="F282" s="297"/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  <c r="X282" s="297"/>
      <c r="Y282" s="297"/>
      <c r="Z282" s="297"/>
    </row>
    <row r="283" spans="1:26" ht="12.75" customHeight="1">
      <c r="A283" s="297"/>
      <c r="B283" s="297"/>
      <c r="C283" s="297"/>
      <c r="D283" s="297"/>
      <c r="E283" s="297"/>
      <c r="F283" s="297"/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  <c r="X283" s="297"/>
      <c r="Y283" s="297"/>
      <c r="Z283" s="297"/>
    </row>
    <row r="284" spans="1:26" ht="12.75" customHeight="1">
      <c r="A284" s="297"/>
      <c r="B284" s="297"/>
      <c r="C284" s="297"/>
      <c r="D284" s="297"/>
      <c r="E284" s="297"/>
      <c r="F284" s="297"/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  <c r="X284" s="297"/>
      <c r="Y284" s="297"/>
      <c r="Z284" s="297"/>
    </row>
    <row r="285" spans="1:26" ht="12.75" customHeight="1">
      <c r="A285" s="297"/>
      <c r="B285" s="297"/>
      <c r="C285" s="297"/>
      <c r="D285" s="297"/>
      <c r="E285" s="297"/>
      <c r="F285" s="297"/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  <c r="X285" s="297"/>
      <c r="Y285" s="297"/>
      <c r="Z285" s="297"/>
    </row>
    <row r="286" spans="1:26" ht="12.75" customHeight="1">
      <c r="A286" s="297"/>
      <c r="B286" s="297"/>
      <c r="C286" s="297"/>
      <c r="D286" s="297"/>
      <c r="E286" s="297"/>
      <c r="F286" s="297"/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  <c r="X286" s="297"/>
      <c r="Y286" s="297"/>
      <c r="Z286" s="297"/>
    </row>
    <row r="287" spans="1:26" ht="12.75" customHeight="1">
      <c r="A287" s="297"/>
      <c r="B287" s="297"/>
      <c r="C287" s="297"/>
      <c r="D287" s="297"/>
      <c r="E287" s="297"/>
      <c r="F287" s="297"/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  <c r="X287" s="297"/>
      <c r="Y287" s="297"/>
      <c r="Z287" s="297"/>
    </row>
    <row r="288" spans="1:26" ht="12.75" customHeight="1">
      <c r="A288" s="297"/>
      <c r="B288" s="297"/>
      <c r="C288" s="297"/>
      <c r="D288" s="297"/>
      <c r="E288" s="297"/>
      <c r="F288" s="297"/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  <c r="X288" s="297"/>
      <c r="Y288" s="297"/>
      <c r="Z288" s="297"/>
    </row>
    <row r="289" spans="1:26" ht="12.75" customHeight="1">
      <c r="A289" s="297"/>
      <c r="B289" s="297"/>
      <c r="C289" s="297"/>
      <c r="D289" s="297"/>
      <c r="E289" s="297"/>
      <c r="F289" s="297"/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  <c r="X289" s="297"/>
      <c r="Y289" s="297"/>
      <c r="Z289" s="297"/>
    </row>
    <row r="290" spans="1:26" ht="12.75" customHeight="1">
      <c r="A290" s="297"/>
      <c r="B290" s="297"/>
      <c r="C290" s="297"/>
      <c r="D290" s="297"/>
      <c r="E290" s="297"/>
      <c r="F290" s="297"/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  <c r="X290" s="297"/>
      <c r="Y290" s="297"/>
      <c r="Z290" s="297"/>
    </row>
    <row r="291" spans="1:26" ht="12.75" customHeight="1">
      <c r="A291" s="297"/>
      <c r="B291" s="297"/>
      <c r="C291" s="297"/>
      <c r="D291" s="297"/>
      <c r="E291" s="297"/>
      <c r="F291" s="297"/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  <c r="X291" s="297"/>
      <c r="Y291" s="297"/>
      <c r="Z291" s="297"/>
    </row>
    <row r="292" spans="1:26" ht="12.75" customHeight="1">
      <c r="A292" s="297"/>
      <c r="B292" s="297"/>
      <c r="C292" s="297"/>
      <c r="D292" s="297"/>
      <c r="E292" s="297"/>
      <c r="F292" s="297"/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  <c r="X292" s="297"/>
      <c r="Y292" s="297"/>
      <c r="Z292" s="297"/>
    </row>
    <row r="293" spans="1:26" ht="12.75" customHeight="1">
      <c r="A293" s="297"/>
      <c r="B293" s="297"/>
      <c r="C293" s="297"/>
      <c r="D293" s="297"/>
      <c r="E293" s="297"/>
      <c r="F293" s="297"/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  <c r="X293" s="297"/>
      <c r="Y293" s="297"/>
      <c r="Z293" s="297"/>
    </row>
    <row r="294" spans="1:26" ht="12.75" customHeight="1">
      <c r="A294" s="297"/>
      <c r="B294" s="297"/>
      <c r="C294" s="297"/>
      <c r="D294" s="297"/>
      <c r="E294" s="297"/>
      <c r="F294" s="297"/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  <c r="X294" s="297"/>
      <c r="Y294" s="297"/>
      <c r="Z294" s="297"/>
    </row>
    <row r="295" spans="1:26" ht="12.75" customHeight="1">
      <c r="A295" s="297"/>
      <c r="B295" s="297"/>
      <c r="C295" s="297"/>
      <c r="D295" s="297"/>
      <c r="E295" s="297"/>
      <c r="F295" s="297"/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  <c r="X295" s="297"/>
      <c r="Y295" s="297"/>
      <c r="Z295" s="297"/>
    </row>
    <row r="296" spans="1:26" ht="12.75" customHeight="1">
      <c r="A296" s="297"/>
      <c r="B296" s="297"/>
      <c r="C296" s="297"/>
      <c r="D296" s="297"/>
      <c r="E296" s="297"/>
      <c r="F296" s="297"/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  <c r="X296" s="297"/>
      <c r="Y296" s="297"/>
      <c r="Z296" s="297"/>
    </row>
    <row r="297" spans="1:26" ht="12.75" customHeight="1">
      <c r="A297" s="297"/>
      <c r="B297" s="297"/>
      <c r="C297" s="297"/>
      <c r="D297" s="297"/>
      <c r="E297" s="297"/>
      <c r="F297" s="297"/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  <c r="X297" s="297"/>
      <c r="Y297" s="297"/>
      <c r="Z297" s="297"/>
    </row>
    <row r="298" spans="1:26" ht="12.75" customHeight="1">
      <c r="A298" s="297"/>
      <c r="B298" s="297"/>
      <c r="C298" s="297"/>
      <c r="D298" s="297"/>
      <c r="E298" s="297"/>
      <c r="F298" s="297"/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  <c r="X298" s="297"/>
      <c r="Y298" s="297"/>
      <c r="Z298" s="297"/>
    </row>
    <row r="299" spans="1:26" ht="12.75" customHeight="1">
      <c r="A299" s="297"/>
      <c r="B299" s="297"/>
      <c r="C299" s="297"/>
      <c r="D299" s="297"/>
      <c r="E299" s="297"/>
      <c r="F299" s="297"/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  <c r="X299" s="297"/>
      <c r="Y299" s="297"/>
      <c r="Z299" s="297"/>
    </row>
    <row r="300" spans="1:26" ht="12.75" customHeight="1">
      <c r="A300" s="297"/>
      <c r="B300" s="297"/>
      <c r="C300" s="297"/>
      <c r="D300" s="297"/>
      <c r="E300" s="297"/>
      <c r="F300" s="297"/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  <c r="X300" s="297"/>
      <c r="Y300" s="297"/>
      <c r="Z300" s="297"/>
    </row>
    <row r="301" spans="1:26" ht="12.75" customHeight="1">
      <c r="A301" s="297"/>
      <c r="B301" s="297"/>
      <c r="C301" s="297"/>
      <c r="D301" s="297"/>
      <c r="E301" s="297"/>
      <c r="F301" s="297"/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  <c r="X301" s="297"/>
      <c r="Y301" s="297"/>
      <c r="Z301" s="297"/>
    </row>
    <row r="302" spans="1:26" ht="12.75" customHeight="1">
      <c r="A302" s="297"/>
      <c r="B302" s="297"/>
      <c r="C302" s="297"/>
      <c r="D302" s="297"/>
      <c r="E302" s="297"/>
      <c r="F302" s="297"/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  <c r="X302" s="297"/>
      <c r="Y302" s="297"/>
      <c r="Z302" s="297"/>
    </row>
    <row r="303" spans="1:26" ht="12.75" customHeight="1">
      <c r="A303" s="297"/>
      <c r="B303" s="297"/>
      <c r="C303" s="297"/>
      <c r="D303" s="297"/>
      <c r="E303" s="297"/>
      <c r="F303" s="297"/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  <c r="X303" s="297"/>
      <c r="Y303" s="297"/>
      <c r="Z303" s="297"/>
    </row>
    <row r="304" spans="1:26" ht="12.75" customHeight="1">
      <c r="A304" s="297"/>
      <c r="B304" s="297"/>
      <c r="C304" s="297"/>
      <c r="D304" s="297"/>
      <c r="E304" s="297"/>
      <c r="F304" s="297"/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  <c r="X304" s="297"/>
      <c r="Y304" s="297"/>
      <c r="Z304" s="297"/>
    </row>
    <row r="305" spans="1:26" ht="12.75" customHeight="1">
      <c r="A305" s="297"/>
      <c r="B305" s="297"/>
      <c r="C305" s="297"/>
      <c r="D305" s="297"/>
      <c r="E305" s="297"/>
      <c r="F305" s="297"/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  <c r="X305" s="297"/>
      <c r="Y305" s="297"/>
      <c r="Z305" s="297"/>
    </row>
    <row r="306" spans="1:26" ht="12.75" customHeight="1">
      <c r="A306" s="297"/>
      <c r="B306" s="297"/>
      <c r="C306" s="297"/>
      <c r="D306" s="297"/>
      <c r="E306" s="297"/>
      <c r="F306" s="297"/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  <c r="X306" s="297"/>
      <c r="Y306" s="297"/>
      <c r="Z306" s="297"/>
    </row>
    <row r="307" spans="1:26" ht="12.75" customHeight="1">
      <c r="A307" s="297"/>
      <c r="B307" s="297"/>
      <c r="C307" s="297"/>
      <c r="D307" s="297"/>
      <c r="E307" s="297"/>
      <c r="F307" s="297"/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  <c r="X307" s="297"/>
      <c r="Y307" s="297"/>
      <c r="Z307" s="297"/>
    </row>
    <row r="308" spans="1:26" ht="12.75" customHeight="1">
      <c r="A308" s="297"/>
      <c r="B308" s="297"/>
      <c r="C308" s="297"/>
      <c r="D308" s="297"/>
      <c r="E308" s="297"/>
      <c r="F308" s="297"/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  <c r="X308" s="297"/>
      <c r="Y308" s="297"/>
      <c r="Z308" s="297"/>
    </row>
    <row r="309" spans="1:26" ht="12.75" customHeight="1">
      <c r="A309" s="297"/>
      <c r="B309" s="297"/>
      <c r="C309" s="297"/>
      <c r="D309" s="297"/>
      <c r="E309" s="297"/>
      <c r="F309" s="297"/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  <c r="X309" s="297"/>
      <c r="Y309" s="297"/>
      <c r="Z309" s="297"/>
    </row>
    <row r="310" spans="1:26" ht="12.75" customHeight="1">
      <c r="A310" s="297"/>
      <c r="B310" s="297"/>
      <c r="C310" s="297"/>
      <c r="D310" s="297"/>
      <c r="E310" s="297"/>
      <c r="F310" s="297"/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  <c r="X310" s="297"/>
      <c r="Y310" s="297"/>
      <c r="Z310" s="297"/>
    </row>
    <row r="311" spans="1:26" ht="12.75" customHeight="1">
      <c r="A311" s="297"/>
      <c r="B311" s="297"/>
      <c r="C311" s="297"/>
      <c r="D311" s="297"/>
      <c r="E311" s="297"/>
      <c r="F311" s="297"/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  <c r="X311" s="297"/>
      <c r="Y311" s="297"/>
      <c r="Z311" s="297"/>
    </row>
    <row r="312" spans="1:26" ht="12.75" customHeight="1">
      <c r="A312" s="297"/>
      <c r="B312" s="297"/>
      <c r="C312" s="297"/>
      <c r="D312" s="297"/>
      <c r="E312" s="297"/>
      <c r="F312" s="297"/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  <c r="X312" s="297"/>
      <c r="Y312" s="297"/>
      <c r="Z312" s="297"/>
    </row>
    <row r="313" spans="1:26" ht="12.75" customHeight="1">
      <c r="A313" s="297"/>
      <c r="B313" s="297"/>
      <c r="C313" s="297"/>
      <c r="D313" s="297"/>
      <c r="E313" s="297"/>
      <c r="F313" s="297"/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  <c r="X313" s="297"/>
      <c r="Y313" s="297"/>
      <c r="Z313" s="297"/>
    </row>
    <row r="314" spans="1:26" ht="12.75" customHeight="1">
      <c r="A314" s="297"/>
      <c r="B314" s="297"/>
      <c r="C314" s="297"/>
      <c r="D314" s="297"/>
      <c r="E314" s="297"/>
      <c r="F314" s="297"/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  <c r="X314" s="297"/>
      <c r="Y314" s="297"/>
      <c r="Z314" s="297"/>
    </row>
    <row r="315" spans="1:26" ht="12.75" customHeight="1">
      <c r="A315" s="297"/>
      <c r="B315" s="297"/>
      <c r="C315" s="297"/>
      <c r="D315" s="297"/>
      <c r="E315" s="297"/>
      <c r="F315" s="297"/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  <c r="X315" s="297"/>
      <c r="Y315" s="297"/>
      <c r="Z315" s="297"/>
    </row>
    <row r="316" spans="1:26" ht="12.75" customHeight="1">
      <c r="A316" s="297"/>
      <c r="B316" s="297"/>
      <c r="C316" s="297"/>
      <c r="D316" s="297"/>
      <c r="E316" s="297"/>
      <c r="F316" s="297"/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  <c r="X316" s="297"/>
      <c r="Y316" s="297"/>
      <c r="Z316" s="297"/>
    </row>
    <row r="317" spans="1:26" ht="12.75" customHeight="1">
      <c r="A317" s="297"/>
      <c r="B317" s="297"/>
      <c r="C317" s="297"/>
      <c r="D317" s="297"/>
      <c r="E317" s="297"/>
      <c r="F317" s="297"/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  <c r="X317" s="297"/>
      <c r="Y317" s="297"/>
      <c r="Z317" s="297"/>
    </row>
    <row r="318" spans="1:26" ht="12.75" customHeight="1">
      <c r="A318" s="297"/>
      <c r="B318" s="297"/>
      <c r="C318" s="297"/>
      <c r="D318" s="297"/>
      <c r="E318" s="297"/>
      <c r="F318" s="297"/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  <c r="X318" s="297"/>
      <c r="Y318" s="297"/>
      <c r="Z318" s="297"/>
    </row>
    <row r="319" spans="1:26" ht="12.75" customHeight="1">
      <c r="A319" s="297"/>
      <c r="B319" s="297"/>
      <c r="C319" s="297"/>
      <c r="D319" s="297"/>
      <c r="E319" s="297"/>
      <c r="F319" s="297"/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  <c r="X319" s="297"/>
      <c r="Y319" s="297"/>
      <c r="Z319" s="297"/>
    </row>
    <row r="320" spans="1:26" ht="12.75" customHeight="1">
      <c r="A320" s="297"/>
      <c r="B320" s="297"/>
      <c r="C320" s="297"/>
      <c r="D320" s="297"/>
      <c r="E320" s="297"/>
      <c r="F320" s="297"/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  <c r="X320" s="297"/>
      <c r="Y320" s="297"/>
      <c r="Z320" s="297"/>
    </row>
    <row r="321" spans="1:26" ht="12.75" customHeight="1">
      <c r="A321" s="297"/>
      <c r="B321" s="297"/>
      <c r="C321" s="297"/>
      <c r="D321" s="297"/>
      <c r="E321" s="297"/>
      <c r="F321" s="297"/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  <c r="X321" s="297"/>
      <c r="Y321" s="297"/>
      <c r="Z321" s="297"/>
    </row>
    <row r="322" spans="1:26" ht="12.75" customHeight="1">
      <c r="A322" s="297"/>
      <c r="B322" s="297"/>
      <c r="C322" s="297"/>
      <c r="D322" s="297"/>
      <c r="E322" s="297"/>
      <c r="F322" s="297"/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  <c r="X322" s="297"/>
      <c r="Y322" s="297"/>
      <c r="Z322" s="297"/>
    </row>
    <row r="323" spans="1:26" ht="12.75" customHeight="1">
      <c r="A323" s="297"/>
      <c r="B323" s="297"/>
      <c r="C323" s="297"/>
      <c r="D323" s="297"/>
      <c r="E323" s="297"/>
      <c r="F323" s="297"/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  <c r="X323" s="297"/>
      <c r="Y323" s="297"/>
      <c r="Z323" s="297"/>
    </row>
    <row r="324" spans="1:26" ht="12.75" customHeight="1">
      <c r="A324" s="297"/>
      <c r="B324" s="297"/>
      <c r="C324" s="297"/>
      <c r="D324" s="297"/>
      <c r="E324" s="297"/>
      <c r="F324" s="297"/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  <c r="X324" s="297"/>
      <c r="Y324" s="297"/>
      <c r="Z324" s="297"/>
    </row>
    <row r="325" spans="1:26" ht="12.75" customHeight="1">
      <c r="A325" s="297"/>
      <c r="B325" s="297"/>
      <c r="C325" s="297"/>
      <c r="D325" s="297"/>
      <c r="E325" s="297"/>
      <c r="F325" s="297"/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  <c r="X325" s="297"/>
      <c r="Y325" s="297"/>
      <c r="Z325" s="297"/>
    </row>
    <row r="326" spans="1:26" ht="12.75" customHeight="1">
      <c r="A326" s="297"/>
      <c r="B326" s="297"/>
      <c r="C326" s="297"/>
      <c r="D326" s="297"/>
      <c r="E326" s="297"/>
      <c r="F326" s="297"/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  <c r="X326" s="297"/>
      <c r="Y326" s="297"/>
      <c r="Z326" s="297"/>
    </row>
    <row r="327" spans="1:26" ht="12.75" customHeight="1">
      <c r="A327" s="297"/>
      <c r="B327" s="297"/>
      <c r="C327" s="297"/>
      <c r="D327" s="297"/>
      <c r="E327" s="297"/>
      <c r="F327" s="297"/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  <c r="X327" s="297"/>
      <c r="Y327" s="297"/>
      <c r="Z327" s="297"/>
    </row>
    <row r="328" spans="1:26" ht="12.75" customHeight="1">
      <c r="A328" s="297"/>
      <c r="B328" s="297"/>
      <c r="C328" s="297"/>
      <c r="D328" s="297"/>
      <c r="E328" s="297"/>
      <c r="F328" s="297"/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  <c r="X328" s="297"/>
      <c r="Y328" s="297"/>
      <c r="Z328" s="297"/>
    </row>
    <row r="329" spans="1:26" ht="12.75" customHeight="1">
      <c r="A329" s="297"/>
      <c r="B329" s="297"/>
      <c r="C329" s="297"/>
      <c r="D329" s="297"/>
      <c r="E329" s="297"/>
      <c r="F329" s="297"/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  <c r="X329" s="297"/>
      <c r="Y329" s="297"/>
      <c r="Z329" s="297"/>
    </row>
    <row r="330" spans="1:26" ht="12.75" customHeight="1">
      <c r="A330" s="297"/>
      <c r="B330" s="297"/>
      <c r="C330" s="297"/>
      <c r="D330" s="297"/>
      <c r="E330" s="297"/>
      <c r="F330" s="297"/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  <c r="X330" s="297"/>
      <c r="Y330" s="297"/>
      <c r="Z330" s="297"/>
    </row>
    <row r="331" spans="1:26" ht="12.75" customHeight="1">
      <c r="A331" s="297"/>
      <c r="B331" s="297"/>
      <c r="C331" s="297"/>
      <c r="D331" s="297"/>
      <c r="E331" s="297"/>
      <c r="F331" s="297"/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  <c r="X331" s="297"/>
      <c r="Y331" s="297"/>
      <c r="Z331" s="297"/>
    </row>
    <row r="332" spans="1:26" ht="12.75" customHeight="1">
      <c r="A332" s="297"/>
      <c r="B332" s="297"/>
      <c r="C332" s="297"/>
      <c r="D332" s="297"/>
      <c r="E332" s="297"/>
      <c r="F332" s="297"/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  <c r="X332" s="297"/>
      <c r="Y332" s="297"/>
      <c r="Z332" s="297"/>
    </row>
    <row r="333" spans="1:26" ht="12.75" customHeight="1">
      <c r="A333" s="297"/>
      <c r="B333" s="297"/>
      <c r="C333" s="297"/>
      <c r="D333" s="297"/>
      <c r="E333" s="297"/>
      <c r="F333" s="297"/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  <c r="X333" s="297"/>
      <c r="Y333" s="297"/>
      <c r="Z333" s="297"/>
    </row>
    <row r="334" spans="1:26" ht="12.75" customHeight="1">
      <c r="A334" s="297"/>
      <c r="B334" s="297"/>
      <c r="C334" s="297"/>
      <c r="D334" s="297"/>
      <c r="E334" s="297"/>
      <c r="F334" s="297"/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  <c r="X334" s="297"/>
      <c r="Y334" s="297"/>
      <c r="Z334" s="297"/>
    </row>
    <row r="335" spans="1:26" ht="12.75" customHeight="1">
      <c r="A335" s="297"/>
      <c r="B335" s="297"/>
      <c r="C335" s="297"/>
      <c r="D335" s="297"/>
      <c r="E335" s="297"/>
      <c r="F335" s="297"/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  <c r="X335" s="297"/>
      <c r="Y335" s="297"/>
      <c r="Z335" s="297"/>
    </row>
    <row r="336" spans="1:26" ht="12.75" customHeight="1">
      <c r="A336" s="297"/>
      <c r="B336" s="297"/>
      <c r="C336" s="297"/>
      <c r="D336" s="297"/>
      <c r="E336" s="297"/>
      <c r="F336" s="297"/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  <c r="X336" s="297"/>
      <c r="Y336" s="297"/>
      <c r="Z336" s="297"/>
    </row>
    <row r="337" spans="1:26" ht="12.75" customHeight="1">
      <c r="A337" s="297"/>
      <c r="B337" s="297"/>
      <c r="C337" s="297"/>
      <c r="D337" s="297"/>
      <c r="E337" s="297"/>
      <c r="F337" s="297"/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  <c r="X337" s="297"/>
      <c r="Y337" s="297"/>
      <c r="Z337" s="297"/>
    </row>
    <row r="338" spans="1:26" ht="12.75" customHeight="1">
      <c r="A338" s="297"/>
      <c r="B338" s="297"/>
      <c r="C338" s="297"/>
      <c r="D338" s="297"/>
      <c r="E338" s="297"/>
      <c r="F338" s="297"/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  <c r="X338" s="297"/>
      <c r="Y338" s="297"/>
      <c r="Z338" s="297"/>
    </row>
    <row r="339" spans="1:26" ht="12.75" customHeight="1">
      <c r="A339" s="297"/>
      <c r="B339" s="297"/>
      <c r="C339" s="297"/>
      <c r="D339" s="297"/>
      <c r="E339" s="297"/>
      <c r="F339" s="297"/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  <c r="X339" s="297"/>
      <c r="Y339" s="297"/>
      <c r="Z339" s="297"/>
    </row>
    <row r="340" spans="1:26" ht="12.75" customHeight="1">
      <c r="A340" s="297"/>
      <c r="B340" s="297"/>
      <c r="C340" s="297"/>
      <c r="D340" s="297"/>
      <c r="E340" s="297"/>
      <c r="F340" s="297"/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  <c r="X340" s="297"/>
      <c r="Y340" s="297"/>
      <c r="Z340" s="297"/>
    </row>
    <row r="341" spans="1:26" ht="12.75" customHeight="1">
      <c r="A341" s="297"/>
      <c r="B341" s="297"/>
      <c r="C341" s="297"/>
      <c r="D341" s="297"/>
      <c r="E341" s="297"/>
      <c r="F341" s="297"/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  <c r="X341" s="297"/>
      <c r="Y341" s="297"/>
      <c r="Z341" s="297"/>
    </row>
    <row r="342" spans="1:26" ht="12.75" customHeight="1">
      <c r="A342" s="297"/>
      <c r="B342" s="297"/>
      <c r="C342" s="297"/>
      <c r="D342" s="297"/>
      <c r="E342" s="297"/>
      <c r="F342" s="297"/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  <c r="X342" s="297"/>
      <c r="Y342" s="297"/>
      <c r="Z342" s="297"/>
    </row>
    <row r="343" spans="1:26" ht="12.75" customHeight="1">
      <c r="A343" s="297"/>
      <c r="B343" s="297"/>
      <c r="C343" s="297"/>
      <c r="D343" s="297"/>
      <c r="E343" s="297"/>
      <c r="F343" s="297"/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  <c r="X343" s="297"/>
      <c r="Y343" s="297"/>
      <c r="Z343" s="297"/>
    </row>
    <row r="344" spans="1:26" ht="12.75" customHeight="1">
      <c r="A344" s="297"/>
      <c r="B344" s="297"/>
      <c r="C344" s="297"/>
      <c r="D344" s="297"/>
      <c r="E344" s="297"/>
      <c r="F344" s="297"/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  <c r="X344" s="297"/>
      <c r="Y344" s="297"/>
      <c r="Z344" s="297"/>
    </row>
    <row r="345" spans="1:26" ht="12.75" customHeight="1">
      <c r="A345" s="297"/>
      <c r="B345" s="297"/>
      <c r="C345" s="297"/>
      <c r="D345" s="297"/>
      <c r="E345" s="297"/>
      <c r="F345" s="297"/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  <c r="X345" s="297"/>
      <c r="Y345" s="297"/>
      <c r="Z345" s="297"/>
    </row>
    <row r="346" spans="1:26" ht="12.75" customHeight="1">
      <c r="A346" s="297"/>
      <c r="B346" s="297"/>
      <c r="C346" s="297"/>
      <c r="D346" s="297"/>
      <c r="E346" s="297"/>
      <c r="F346" s="297"/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  <c r="X346" s="297"/>
      <c r="Y346" s="297"/>
      <c r="Z346" s="297"/>
    </row>
    <row r="347" spans="1:26" ht="12.75" customHeight="1">
      <c r="A347" s="297"/>
      <c r="B347" s="297"/>
      <c r="C347" s="297"/>
      <c r="D347" s="297"/>
      <c r="E347" s="297"/>
      <c r="F347" s="297"/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  <c r="X347" s="297"/>
      <c r="Y347" s="297"/>
      <c r="Z347" s="297"/>
    </row>
    <row r="348" spans="1:26" ht="12.75" customHeight="1">
      <c r="A348" s="297"/>
      <c r="B348" s="297"/>
      <c r="C348" s="297"/>
      <c r="D348" s="297"/>
      <c r="E348" s="297"/>
      <c r="F348" s="297"/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  <c r="X348" s="297"/>
      <c r="Y348" s="297"/>
      <c r="Z348" s="297"/>
    </row>
    <row r="349" spans="1:26" ht="12.75" customHeight="1">
      <c r="A349" s="297"/>
      <c r="B349" s="297"/>
      <c r="C349" s="297"/>
      <c r="D349" s="297"/>
      <c r="E349" s="297"/>
      <c r="F349" s="297"/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  <c r="X349" s="297"/>
      <c r="Y349" s="297"/>
      <c r="Z349" s="297"/>
    </row>
    <row r="350" spans="1:26" ht="12.75" customHeight="1">
      <c r="A350" s="297"/>
      <c r="B350" s="297"/>
      <c r="C350" s="297"/>
      <c r="D350" s="297"/>
      <c r="E350" s="297"/>
      <c r="F350" s="297"/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  <c r="X350" s="297"/>
      <c r="Y350" s="297"/>
      <c r="Z350" s="297"/>
    </row>
    <row r="351" spans="1:26" ht="12.75" customHeight="1">
      <c r="A351" s="297"/>
      <c r="B351" s="297"/>
      <c r="C351" s="297"/>
      <c r="D351" s="297"/>
      <c r="E351" s="297"/>
      <c r="F351" s="297"/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  <c r="X351" s="297"/>
      <c r="Y351" s="297"/>
      <c r="Z351" s="297"/>
    </row>
    <row r="352" spans="1:26" ht="12.75" customHeight="1">
      <c r="A352" s="297"/>
      <c r="B352" s="297"/>
      <c r="C352" s="297"/>
      <c r="D352" s="297"/>
      <c r="E352" s="297"/>
      <c r="F352" s="297"/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  <c r="X352" s="297"/>
      <c r="Y352" s="297"/>
      <c r="Z352" s="297"/>
    </row>
    <row r="353" spans="1:26" ht="12.75" customHeight="1">
      <c r="A353" s="297"/>
      <c r="B353" s="297"/>
      <c r="C353" s="297"/>
      <c r="D353" s="297"/>
      <c r="E353" s="297"/>
      <c r="F353" s="297"/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  <c r="X353" s="297"/>
      <c r="Y353" s="297"/>
      <c r="Z353" s="297"/>
    </row>
    <row r="354" spans="1:26" ht="12.75" customHeight="1">
      <c r="A354" s="297"/>
      <c r="B354" s="297"/>
      <c r="C354" s="297"/>
      <c r="D354" s="297"/>
      <c r="E354" s="297"/>
      <c r="F354" s="297"/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  <c r="X354" s="297"/>
      <c r="Y354" s="297"/>
      <c r="Z354" s="297"/>
    </row>
    <row r="355" spans="1:26" ht="12.75" customHeight="1">
      <c r="A355" s="297"/>
      <c r="B355" s="297"/>
      <c r="C355" s="297"/>
      <c r="D355" s="297"/>
      <c r="E355" s="297"/>
      <c r="F355" s="297"/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  <c r="X355" s="297"/>
      <c r="Y355" s="297"/>
      <c r="Z355" s="297"/>
    </row>
    <row r="356" spans="1:26" ht="12.75" customHeight="1">
      <c r="A356" s="297"/>
      <c r="B356" s="297"/>
      <c r="C356" s="297"/>
      <c r="D356" s="297"/>
      <c r="E356" s="297"/>
      <c r="F356" s="297"/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  <c r="X356" s="297"/>
      <c r="Y356" s="297"/>
      <c r="Z356" s="297"/>
    </row>
    <row r="357" spans="1:26" ht="12.75" customHeight="1">
      <c r="A357" s="297"/>
      <c r="B357" s="297"/>
      <c r="C357" s="297"/>
      <c r="D357" s="297"/>
      <c r="E357" s="297"/>
      <c r="F357" s="297"/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  <c r="X357" s="297"/>
      <c r="Y357" s="297"/>
      <c r="Z357" s="297"/>
    </row>
    <row r="358" spans="1:26" ht="12.75" customHeight="1">
      <c r="A358" s="297"/>
      <c r="B358" s="297"/>
      <c r="C358" s="297"/>
      <c r="D358" s="297"/>
      <c r="E358" s="297"/>
      <c r="F358" s="297"/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  <c r="X358" s="297"/>
      <c r="Y358" s="297"/>
      <c r="Z358" s="297"/>
    </row>
    <row r="359" spans="1:26" ht="12.75" customHeight="1">
      <c r="A359" s="297"/>
      <c r="B359" s="297"/>
      <c r="C359" s="297"/>
      <c r="D359" s="297"/>
      <c r="E359" s="297"/>
      <c r="F359" s="297"/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  <c r="X359" s="297"/>
      <c r="Y359" s="297"/>
      <c r="Z359" s="297"/>
    </row>
    <row r="360" spans="1:26" ht="12.75" customHeight="1">
      <c r="A360" s="297"/>
      <c r="B360" s="297"/>
      <c r="C360" s="297"/>
      <c r="D360" s="297"/>
      <c r="E360" s="297"/>
      <c r="F360" s="297"/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  <c r="X360" s="297"/>
      <c r="Y360" s="297"/>
      <c r="Z360" s="297"/>
    </row>
    <row r="361" spans="1:26" ht="12.75" customHeight="1">
      <c r="A361" s="297"/>
      <c r="B361" s="297"/>
      <c r="C361" s="297"/>
      <c r="D361" s="297"/>
      <c r="E361" s="297"/>
      <c r="F361" s="297"/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  <c r="X361" s="297"/>
      <c r="Y361" s="297"/>
      <c r="Z361" s="297"/>
    </row>
    <row r="362" spans="1:26" ht="12.75" customHeight="1">
      <c r="A362" s="297"/>
      <c r="B362" s="297"/>
      <c r="C362" s="297"/>
      <c r="D362" s="297"/>
      <c r="E362" s="297"/>
      <c r="F362" s="297"/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  <c r="X362" s="297"/>
      <c r="Y362" s="297"/>
      <c r="Z362" s="297"/>
    </row>
    <row r="363" spans="1:26" ht="12.75" customHeight="1">
      <c r="A363" s="297"/>
      <c r="B363" s="297"/>
      <c r="C363" s="297"/>
      <c r="D363" s="297"/>
      <c r="E363" s="297"/>
      <c r="F363" s="297"/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  <c r="X363" s="297"/>
      <c r="Y363" s="297"/>
      <c r="Z363" s="297"/>
    </row>
    <row r="364" spans="1:26" ht="12.75" customHeight="1">
      <c r="A364" s="297"/>
      <c r="B364" s="297"/>
      <c r="C364" s="297"/>
      <c r="D364" s="297"/>
      <c r="E364" s="297"/>
      <c r="F364" s="297"/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  <c r="X364" s="297"/>
      <c r="Y364" s="297"/>
      <c r="Z364" s="297"/>
    </row>
    <row r="365" spans="1:26" ht="12.75" customHeight="1">
      <c r="A365" s="297"/>
      <c r="B365" s="297"/>
      <c r="C365" s="297"/>
      <c r="D365" s="297"/>
      <c r="E365" s="297"/>
      <c r="F365" s="297"/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  <c r="X365" s="297"/>
      <c r="Y365" s="297"/>
      <c r="Z365" s="297"/>
    </row>
    <row r="366" spans="1:26" ht="12.75" customHeight="1">
      <c r="A366" s="297"/>
      <c r="B366" s="297"/>
      <c r="C366" s="297"/>
      <c r="D366" s="297"/>
      <c r="E366" s="297"/>
      <c r="F366" s="297"/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  <c r="X366" s="297"/>
      <c r="Y366" s="297"/>
      <c r="Z366" s="297"/>
    </row>
    <row r="367" spans="1:26" ht="12.75" customHeight="1">
      <c r="A367" s="297"/>
      <c r="B367" s="297"/>
      <c r="C367" s="297"/>
      <c r="D367" s="297"/>
      <c r="E367" s="297"/>
      <c r="F367" s="297"/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  <c r="X367" s="297"/>
      <c r="Y367" s="297"/>
      <c r="Z367" s="297"/>
    </row>
    <row r="368" spans="1:26" ht="12.75" customHeight="1">
      <c r="A368" s="297"/>
      <c r="B368" s="297"/>
      <c r="C368" s="297"/>
      <c r="D368" s="297"/>
      <c r="E368" s="297"/>
      <c r="F368" s="297"/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  <c r="X368" s="297"/>
      <c r="Y368" s="297"/>
      <c r="Z368" s="297"/>
    </row>
    <row r="369" spans="1:26" ht="12.75" customHeight="1">
      <c r="A369" s="297"/>
      <c r="B369" s="297"/>
      <c r="C369" s="297"/>
      <c r="D369" s="297"/>
      <c r="E369" s="297"/>
      <c r="F369" s="297"/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  <c r="X369" s="297"/>
      <c r="Y369" s="297"/>
      <c r="Z369" s="297"/>
    </row>
    <row r="370" spans="1:26" ht="12.75" customHeight="1">
      <c r="A370" s="297"/>
      <c r="B370" s="297"/>
      <c r="C370" s="297"/>
      <c r="D370" s="297"/>
      <c r="E370" s="297"/>
      <c r="F370" s="297"/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  <c r="X370" s="297"/>
      <c r="Y370" s="297"/>
      <c r="Z370" s="297"/>
    </row>
    <row r="371" spans="1:26" ht="12.75" customHeight="1">
      <c r="A371" s="297"/>
      <c r="B371" s="297"/>
      <c r="C371" s="297"/>
      <c r="D371" s="297"/>
      <c r="E371" s="297"/>
      <c r="F371" s="297"/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  <c r="X371" s="297"/>
      <c r="Y371" s="297"/>
      <c r="Z371" s="297"/>
    </row>
    <row r="372" spans="1:26" ht="12.75" customHeight="1">
      <c r="A372" s="297"/>
      <c r="B372" s="297"/>
      <c r="C372" s="297"/>
      <c r="D372" s="297"/>
      <c r="E372" s="297"/>
      <c r="F372" s="297"/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  <c r="X372" s="297"/>
      <c r="Y372" s="297"/>
      <c r="Z372" s="297"/>
    </row>
    <row r="373" spans="1:26" ht="12.75" customHeight="1">
      <c r="A373" s="297"/>
      <c r="B373" s="297"/>
      <c r="C373" s="297"/>
      <c r="D373" s="297"/>
      <c r="E373" s="297"/>
      <c r="F373" s="297"/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  <c r="X373" s="297"/>
      <c r="Y373" s="297"/>
      <c r="Z373" s="297"/>
    </row>
    <row r="374" spans="1:26" ht="12.75" customHeight="1">
      <c r="A374" s="297"/>
      <c r="B374" s="297"/>
      <c r="C374" s="297"/>
      <c r="D374" s="297"/>
      <c r="E374" s="297"/>
      <c r="F374" s="297"/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  <c r="X374" s="297"/>
      <c r="Y374" s="297"/>
      <c r="Z374" s="297"/>
    </row>
    <row r="375" spans="1:26" ht="12.75" customHeight="1">
      <c r="A375" s="297"/>
      <c r="B375" s="297"/>
      <c r="C375" s="297"/>
      <c r="D375" s="297"/>
      <c r="E375" s="297"/>
      <c r="F375" s="297"/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  <c r="X375" s="297"/>
      <c r="Y375" s="297"/>
      <c r="Z375" s="297"/>
    </row>
    <row r="376" spans="1:26" ht="12.75" customHeight="1">
      <c r="A376" s="297"/>
      <c r="B376" s="297"/>
      <c r="C376" s="297"/>
      <c r="D376" s="297"/>
      <c r="E376" s="297"/>
      <c r="F376" s="297"/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  <c r="X376" s="297"/>
      <c r="Y376" s="297"/>
      <c r="Z376" s="297"/>
    </row>
    <row r="377" spans="1:26" ht="12.75" customHeight="1">
      <c r="A377" s="297"/>
      <c r="B377" s="297"/>
      <c r="C377" s="297"/>
      <c r="D377" s="297"/>
      <c r="E377" s="297"/>
      <c r="F377" s="297"/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  <c r="X377" s="297"/>
      <c r="Y377" s="297"/>
      <c r="Z377" s="297"/>
    </row>
    <row r="378" spans="1:26" ht="12.75" customHeight="1">
      <c r="A378" s="297"/>
      <c r="B378" s="297"/>
      <c r="C378" s="297"/>
      <c r="D378" s="297"/>
      <c r="E378" s="297"/>
      <c r="F378" s="297"/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  <c r="X378" s="297"/>
      <c r="Y378" s="297"/>
      <c r="Z378" s="297"/>
    </row>
    <row r="379" spans="1:26" ht="12.75" customHeight="1">
      <c r="A379" s="297"/>
      <c r="B379" s="297"/>
      <c r="C379" s="297"/>
      <c r="D379" s="297"/>
      <c r="E379" s="297"/>
      <c r="F379" s="297"/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  <c r="X379" s="297"/>
      <c r="Y379" s="297"/>
      <c r="Z379" s="297"/>
    </row>
    <row r="380" spans="1:26" ht="12.75" customHeight="1">
      <c r="A380" s="297"/>
      <c r="B380" s="297"/>
      <c r="C380" s="297"/>
      <c r="D380" s="297"/>
      <c r="E380" s="297"/>
      <c r="F380" s="297"/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  <c r="X380" s="297"/>
      <c r="Y380" s="297"/>
      <c r="Z380" s="297"/>
    </row>
    <row r="381" spans="1:26" ht="12.75" customHeight="1">
      <c r="A381" s="297"/>
      <c r="B381" s="297"/>
      <c r="C381" s="297"/>
      <c r="D381" s="297"/>
      <c r="E381" s="297"/>
      <c r="F381" s="297"/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  <c r="X381" s="297"/>
      <c r="Y381" s="297"/>
      <c r="Z381" s="297"/>
    </row>
    <row r="382" spans="1:26" ht="12.75" customHeight="1">
      <c r="A382" s="297"/>
      <c r="B382" s="297"/>
      <c r="C382" s="297"/>
      <c r="D382" s="297"/>
      <c r="E382" s="297"/>
      <c r="F382" s="297"/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  <c r="X382" s="297"/>
      <c r="Y382" s="297"/>
      <c r="Z382" s="297"/>
    </row>
    <row r="383" spans="1:26" ht="12.75" customHeight="1">
      <c r="A383" s="297"/>
      <c r="B383" s="297"/>
      <c r="C383" s="297"/>
      <c r="D383" s="297"/>
      <c r="E383" s="297"/>
      <c r="F383" s="297"/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  <c r="X383" s="297"/>
      <c r="Y383" s="297"/>
      <c r="Z383" s="297"/>
    </row>
    <row r="384" spans="1:26" ht="12.75" customHeight="1">
      <c r="A384" s="297"/>
      <c r="B384" s="297"/>
      <c r="C384" s="297"/>
      <c r="D384" s="297"/>
      <c r="E384" s="297"/>
      <c r="F384" s="297"/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  <c r="X384" s="297"/>
      <c r="Y384" s="297"/>
      <c r="Z384" s="297"/>
    </row>
    <row r="385" spans="1:26" ht="12.75" customHeight="1">
      <c r="A385" s="297"/>
      <c r="B385" s="297"/>
      <c r="C385" s="297"/>
      <c r="D385" s="297"/>
      <c r="E385" s="297"/>
      <c r="F385" s="297"/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  <c r="X385" s="297"/>
      <c r="Y385" s="297"/>
      <c r="Z385" s="297"/>
    </row>
    <row r="386" spans="1:26" ht="12.75" customHeight="1">
      <c r="A386" s="297"/>
      <c r="B386" s="297"/>
      <c r="C386" s="297"/>
      <c r="D386" s="297"/>
      <c r="E386" s="297"/>
      <c r="F386" s="297"/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  <c r="X386" s="297"/>
      <c r="Y386" s="297"/>
      <c r="Z386" s="297"/>
    </row>
    <row r="387" spans="1:26" ht="12.75" customHeight="1">
      <c r="A387" s="297"/>
      <c r="B387" s="297"/>
      <c r="C387" s="297"/>
      <c r="D387" s="297"/>
      <c r="E387" s="297"/>
      <c r="F387" s="297"/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  <c r="X387" s="297"/>
      <c r="Y387" s="297"/>
      <c r="Z387" s="297"/>
    </row>
    <row r="388" spans="1:26" ht="12.75" customHeight="1">
      <c r="A388" s="297"/>
      <c r="B388" s="297"/>
      <c r="C388" s="297"/>
      <c r="D388" s="297"/>
      <c r="E388" s="297"/>
      <c r="F388" s="297"/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  <c r="X388" s="297"/>
      <c r="Y388" s="297"/>
      <c r="Z388" s="297"/>
    </row>
    <row r="389" spans="1:26" ht="12.75" customHeight="1">
      <c r="A389" s="297"/>
      <c r="B389" s="297"/>
      <c r="C389" s="297"/>
      <c r="D389" s="297"/>
      <c r="E389" s="297"/>
      <c r="F389" s="297"/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  <c r="X389" s="297"/>
      <c r="Y389" s="297"/>
      <c r="Z389" s="297"/>
    </row>
    <row r="390" spans="1:26" ht="12.75" customHeight="1">
      <c r="A390" s="297"/>
      <c r="B390" s="297"/>
      <c r="C390" s="297"/>
      <c r="D390" s="297"/>
      <c r="E390" s="297"/>
      <c r="F390" s="297"/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  <c r="X390" s="297"/>
      <c r="Y390" s="297"/>
      <c r="Z390" s="297"/>
    </row>
    <row r="391" spans="1:26" ht="12.75" customHeight="1">
      <c r="A391" s="297"/>
      <c r="B391" s="297"/>
      <c r="C391" s="297"/>
      <c r="D391" s="297"/>
      <c r="E391" s="297"/>
      <c r="F391" s="297"/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  <c r="X391" s="297"/>
      <c r="Y391" s="297"/>
      <c r="Z391" s="297"/>
    </row>
    <row r="392" spans="1:26" ht="12.75" customHeight="1">
      <c r="A392" s="297"/>
      <c r="B392" s="297"/>
      <c r="C392" s="297"/>
      <c r="D392" s="297"/>
      <c r="E392" s="297"/>
      <c r="F392" s="297"/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  <c r="X392" s="297"/>
      <c r="Y392" s="297"/>
      <c r="Z392" s="297"/>
    </row>
    <row r="393" spans="1:26" ht="12.75" customHeight="1">
      <c r="A393" s="297"/>
      <c r="B393" s="297"/>
      <c r="C393" s="297"/>
      <c r="D393" s="297"/>
      <c r="E393" s="297"/>
      <c r="F393" s="297"/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  <c r="X393" s="297"/>
      <c r="Y393" s="297"/>
      <c r="Z393" s="297"/>
    </row>
    <row r="394" spans="1:26" ht="12.75" customHeight="1">
      <c r="A394" s="297"/>
      <c r="B394" s="297"/>
      <c r="C394" s="297"/>
      <c r="D394" s="297"/>
      <c r="E394" s="297"/>
      <c r="F394" s="297"/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  <c r="X394" s="297"/>
      <c r="Y394" s="297"/>
      <c r="Z394" s="297"/>
    </row>
    <row r="395" spans="1:26" ht="12.75" customHeight="1">
      <c r="A395" s="297"/>
      <c r="B395" s="297"/>
      <c r="C395" s="297"/>
      <c r="D395" s="297"/>
      <c r="E395" s="297"/>
      <c r="F395" s="297"/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  <c r="X395" s="297"/>
      <c r="Y395" s="297"/>
      <c r="Z395" s="297"/>
    </row>
    <row r="396" spans="1:26" ht="12.75" customHeight="1">
      <c r="A396" s="297"/>
      <c r="B396" s="297"/>
      <c r="C396" s="297"/>
      <c r="D396" s="297"/>
      <c r="E396" s="297"/>
      <c r="F396" s="297"/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  <c r="X396" s="297"/>
      <c r="Y396" s="297"/>
      <c r="Z396" s="297"/>
    </row>
    <row r="397" spans="1:26" ht="12.75" customHeight="1">
      <c r="A397" s="297"/>
      <c r="B397" s="297"/>
      <c r="C397" s="297"/>
      <c r="D397" s="297"/>
      <c r="E397" s="297"/>
      <c r="F397" s="297"/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  <c r="X397" s="297"/>
      <c r="Y397" s="297"/>
      <c r="Z397" s="297"/>
    </row>
    <row r="398" spans="1:26" ht="12.75" customHeight="1">
      <c r="A398" s="297"/>
      <c r="B398" s="297"/>
      <c r="C398" s="297"/>
      <c r="D398" s="297"/>
      <c r="E398" s="297"/>
      <c r="F398" s="297"/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  <c r="X398" s="297"/>
      <c r="Y398" s="297"/>
      <c r="Z398" s="297"/>
    </row>
    <row r="399" spans="1:26" ht="12.75" customHeight="1">
      <c r="A399" s="297"/>
      <c r="B399" s="297"/>
      <c r="C399" s="297"/>
      <c r="D399" s="297"/>
      <c r="E399" s="297"/>
      <c r="F399" s="297"/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  <c r="X399" s="297"/>
      <c r="Y399" s="297"/>
      <c r="Z399" s="297"/>
    </row>
    <row r="400" spans="1:26" ht="12.75" customHeight="1">
      <c r="A400" s="297"/>
      <c r="B400" s="297"/>
      <c r="C400" s="297"/>
      <c r="D400" s="297"/>
      <c r="E400" s="297"/>
      <c r="F400" s="297"/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  <c r="X400" s="297"/>
      <c r="Y400" s="297"/>
      <c r="Z400" s="297"/>
    </row>
    <row r="401" spans="1:26" ht="12.75" customHeight="1">
      <c r="A401" s="297"/>
      <c r="B401" s="297"/>
      <c r="C401" s="297"/>
      <c r="D401" s="297"/>
      <c r="E401" s="297"/>
      <c r="F401" s="297"/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  <c r="X401" s="297"/>
      <c r="Y401" s="297"/>
      <c r="Z401" s="297"/>
    </row>
    <row r="402" spans="1:26" ht="12.75" customHeight="1">
      <c r="A402" s="297"/>
      <c r="B402" s="297"/>
      <c r="C402" s="297"/>
      <c r="D402" s="297"/>
      <c r="E402" s="297"/>
      <c r="F402" s="297"/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  <c r="X402" s="297"/>
      <c r="Y402" s="297"/>
      <c r="Z402" s="297"/>
    </row>
    <row r="403" spans="1:26" ht="12.75" customHeight="1">
      <c r="A403" s="297"/>
      <c r="B403" s="297"/>
      <c r="C403" s="297"/>
      <c r="D403" s="297"/>
      <c r="E403" s="297"/>
      <c r="F403" s="297"/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  <c r="X403" s="297"/>
      <c r="Y403" s="297"/>
      <c r="Z403" s="297"/>
    </row>
    <row r="404" spans="1:26" ht="12.75" customHeight="1">
      <c r="A404" s="297"/>
      <c r="B404" s="297"/>
      <c r="C404" s="297"/>
      <c r="D404" s="297"/>
      <c r="E404" s="297"/>
      <c r="F404" s="297"/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  <c r="X404" s="297"/>
      <c r="Y404" s="297"/>
      <c r="Z404" s="297"/>
    </row>
    <row r="405" spans="1:26" ht="12.75" customHeight="1">
      <c r="A405" s="297"/>
      <c r="B405" s="297"/>
      <c r="C405" s="297"/>
      <c r="D405" s="297"/>
      <c r="E405" s="297"/>
      <c r="F405" s="297"/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  <c r="X405" s="297"/>
      <c r="Y405" s="297"/>
      <c r="Z405" s="297"/>
    </row>
    <row r="406" spans="1:26" ht="12.75" customHeight="1">
      <c r="A406" s="297"/>
      <c r="B406" s="297"/>
      <c r="C406" s="297"/>
      <c r="D406" s="297"/>
      <c r="E406" s="297"/>
      <c r="F406" s="297"/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  <c r="X406" s="297"/>
      <c r="Y406" s="297"/>
      <c r="Z406" s="297"/>
    </row>
    <row r="407" spans="1:26" ht="12.75" customHeight="1">
      <c r="A407" s="297"/>
      <c r="B407" s="297"/>
      <c r="C407" s="297"/>
      <c r="D407" s="297"/>
      <c r="E407" s="297"/>
      <c r="F407" s="297"/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  <c r="X407" s="297"/>
      <c r="Y407" s="297"/>
      <c r="Z407" s="297"/>
    </row>
    <row r="408" spans="1:26" ht="12.75" customHeight="1">
      <c r="A408" s="297"/>
      <c r="B408" s="297"/>
      <c r="C408" s="297"/>
      <c r="D408" s="297"/>
      <c r="E408" s="297"/>
      <c r="F408" s="297"/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  <c r="X408" s="297"/>
      <c r="Y408" s="297"/>
      <c r="Z408" s="297"/>
    </row>
    <row r="409" spans="1:26" ht="12.75" customHeight="1">
      <c r="A409" s="297"/>
      <c r="B409" s="297"/>
      <c r="C409" s="297"/>
      <c r="D409" s="297"/>
      <c r="E409" s="297"/>
      <c r="F409" s="297"/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  <c r="X409" s="297"/>
      <c r="Y409" s="297"/>
      <c r="Z409" s="297"/>
    </row>
    <row r="410" spans="1:26" ht="12.75" customHeight="1">
      <c r="A410" s="297"/>
      <c r="B410" s="297"/>
      <c r="C410" s="297"/>
      <c r="D410" s="297"/>
      <c r="E410" s="297"/>
      <c r="F410" s="297"/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  <c r="X410" s="297"/>
      <c r="Y410" s="297"/>
      <c r="Z410" s="297"/>
    </row>
    <row r="411" spans="1:26" ht="12.75" customHeight="1">
      <c r="A411" s="297"/>
      <c r="B411" s="297"/>
      <c r="C411" s="297"/>
      <c r="D411" s="297"/>
      <c r="E411" s="297"/>
      <c r="F411" s="297"/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  <c r="X411" s="297"/>
      <c r="Y411" s="297"/>
      <c r="Z411" s="297"/>
    </row>
    <row r="412" spans="1:26" ht="12.75" customHeight="1">
      <c r="A412" s="297"/>
      <c r="B412" s="297"/>
      <c r="C412" s="297"/>
      <c r="D412" s="297"/>
      <c r="E412" s="297"/>
      <c r="F412" s="297"/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  <c r="X412" s="297"/>
      <c r="Y412" s="297"/>
      <c r="Z412" s="297"/>
    </row>
    <row r="413" spans="1:26" ht="12.75" customHeight="1">
      <c r="A413" s="297"/>
      <c r="B413" s="297"/>
      <c r="C413" s="297"/>
      <c r="D413" s="297"/>
      <c r="E413" s="297"/>
      <c r="F413" s="297"/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  <c r="X413" s="297"/>
      <c r="Y413" s="297"/>
      <c r="Z413" s="297"/>
    </row>
    <row r="414" spans="1:26" ht="12.75" customHeight="1">
      <c r="A414" s="297"/>
      <c r="B414" s="297"/>
      <c r="C414" s="297"/>
      <c r="D414" s="297"/>
      <c r="E414" s="297"/>
      <c r="F414" s="297"/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  <c r="X414" s="297"/>
      <c r="Y414" s="297"/>
      <c r="Z414" s="297"/>
    </row>
    <row r="415" spans="1:26" ht="12.75" customHeight="1">
      <c r="A415" s="297"/>
      <c r="B415" s="297"/>
      <c r="C415" s="297"/>
      <c r="D415" s="297"/>
      <c r="E415" s="297"/>
      <c r="F415" s="297"/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  <c r="X415" s="297"/>
      <c r="Y415" s="297"/>
      <c r="Z415" s="297"/>
    </row>
    <row r="416" spans="1:26" ht="12.75" customHeight="1">
      <c r="A416" s="297"/>
      <c r="B416" s="297"/>
      <c r="C416" s="297"/>
      <c r="D416" s="297"/>
      <c r="E416" s="297"/>
      <c r="F416" s="297"/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  <c r="X416" s="297"/>
      <c r="Y416" s="297"/>
      <c r="Z416" s="297"/>
    </row>
    <row r="417" spans="1:26" ht="12.75" customHeight="1">
      <c r="A417" s="297"/>
      <c r="B417" s="297"/>
      <c r="C417" s="297"/>
      <c r="D417" s="297"/>
      <c r="E417" s="297"/>
      <c r="F417" s="297"/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  <c r="X417" s="297"/>
      <c r="Y417" s="297"/>
      <c r="Z417" s="297"/>
    </row>
    <row r="418" spans="1:26" ht="12.75" customHeight="1">
      <c r="A418" s="297"/>
      <c r="B418" s="297"/>
      <c r="C418" s="297"/>
      <c r="D418" s="297"/>
      <c r="E418" s="297"/>
      <c r="F418" s="297"/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  <c r="X418" s="297"/>
      <c r="Y418" s="297"/>
      <c r="Z418" s="297"/>
    </row>
    <row r="419" spans="1:26" ht="12.75" customHeight="1">
      <c r="A419" s="297"/>
      <c r="B419" s="297"/>
      <c r="C419" s="297"/>
      <c r="D419" s="297"/>
      <c r="E419" s="297"/>
      <c r="F419" s="297"/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  <c r="X419" s="297"/>
      <c r="Y419" s="297"/>
      <c r="Z419" s="297"/>
    </row>
    <row r="420" spans="1:26" ht="12.75" customHeight="1">
      <c r="A420" s="297"/>
      <c r="B420" s="297"/>
      <c r="C420" s="297"/>
      <c r="D420" s="297"/>
      <c r="E420" s="297"/>
      <c r="F420" s="297"/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  <c r="X420" s="297"/>
      <c r="Y420" s="297"/>
      <c r="Z420" s="297"/>
    </row>
    <row r="421" spans="1:26" ht="12.75" customHeight="1">
      <c r="A421" s="297"/>
      <c r="B421" s="297"/>
      <c r="C421" s="297"/>
      <c r="D421" s="297"/>
      <c r="E421" s="297"/>
      <c r="F421" s="297"/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  <c r="X421" s="297"/>
      <c r="Y421" s="297"/>
      <c r="Z421" s="297"/>
    </row>
    <row r="422" spans="1:26" ht="12.75" customHeight="1">
      <c r="A422" s="297"/>
      <c r="B422" s="297"/>
      <c r="C422" s="297"/>
      <c r="D422" s="297"/>
      <c r="E422" s="297"/>
      <c r="F422" s="297"/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  <c r="X422" s="297"/>
      <c r="Y422" s="297"/>
      <c r="Z422" s="297"/>
    </row>
    <row r="423" spans="1:26" ht="12.75" customHeight="1">
      <c r="A423" s="297"/>
      <c r="B423" s="297"/>
      <c r="C423" s="297"/>
      <c r="D423" s="297"/>
      <c r="E423" s="297"/>
      <c r="F423" s="297"/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  <c r="X423" s="297"/>
      <c r="Y423" s="297"/>
      <c r="Z423" s="297"/>
    </row>
    <row r="424" spans="1:26" ht="12.75" customHeight="1">
      <c r="A424" s="297"/>
      <c r="B424" s="297"/>
      <c r="C424" s="297"/>
      <c r="D424" s="297"/>
      <c r="E424" s="297"/>
      <c r="F424" s="297"/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  <c r="X424" s="297"/>
      <c r="Y424" s="297"/>
      <c r="Z424" s="297"/>
    </row>
    <row r="425" spans="1:26" ht="12.75" customHeight="1">
      <c r="A425" s="297"/>
      <c r="B425" s="297"/>
      <c r="C425" s="297"/>
      <c r="D425" s="297"/>
      <c r="E425" s="297"/>
      <c r="F425" s="297"/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  <c r="X425" s="297"/>
      <c r="Y425" s="297"/>
      <c r="Z425" s="297"/>
    </row>
    <row r="426" spans="1:26" ht="12.75" customHeight="1">
      <c r="A426" s="297"/>
      <c r="B426" s="297"/>
      <c r="C426" s="297"/>
      <c r="D426" s="297"/>
      <c r="E426" s="297"/>
      <c r="F426" s="297"/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  <c r="X426" s="297"/>
      <c r="Y426" s="297"/>
      <c r="Z426" s="297"/>
    </row>
    <row r="427" spans="1:26" ht="12.75" customHeight="1">
      <c r="A427" s="297"/>
      <c r="B427" s="297"/>
      <c r="C427" s="297"/>
      <c r="D427" s="297"/>
      <c r="E427" s="297"/>
      <c r="F427" s="297"/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  <c r="X427" s="297"/>
      <c r="Y427" s="297"/>
      <c r="Z427" s="297"/>
    </row>
    <row r="428" spans="1:26" ht="12.75" customHeight="1">
      <c r="A428" s="297"/>
      <c r="B428" s="297"/>
      <c r="C428" s="297"/>
      <c r="D428" s="297"/>
      <c r="E428" s="297"/>
      <c r="F428" s="297"/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  <c r="X428" s="297"/>
      <c r="Y428" s="297"/>
      <c r="Z428" s="297"/>
    </row>
    <row r="429" spans="1:26" ht="12.75" customHeight="1">
      <c r="A429" s="297"/>
      <c r="B429" s="297"/>
      <c r="C429" s="297"/>
      <c r="D429" s="297"/>
      <c r="E429" s="297"/>
      <c r="F429" s="297"/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  <c r="X429" s="297"/>
      <c r="Y429" s="297"/>
      <c r="Z429" s="297"/>
    </row>
    <row r="430" spans="1:26" ht="12.75" customHeight="1">
      <c r="A430" s="297"/>
      <c r="B430" s="297"/>
      <c r="C430" s="297"/>
      <c r="D430" s="297"/>
      <c r="E430" s="297"/>
      <c r="F430" s="297"/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  <c r="X430" s="297"/>
      <c r="Y430" s="297"/>
      <c r="Z430" s="297"/>
    </row>
    <row r="431" spans="1:26" ht="12.75" customHeight="1">
      <c r="A431" s="297"/>
      <c r="B431" s="297"/>
      <c r="C431" s="297"/>
      <c r="D431" s="297"/>
      <c r="E431" s="297"/>
      <c r="F431" s="297"/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  <c r="X431" s="297"/>
      <c r="Y431" s="297"/>
      <c r="Z431" s="297"/>
    </row>
    <row r="432" spans="1:26" ht="12.75" customHeight="1">
      <c r="A432" s="297"/>
      <c r="B432" s="297"/>
      <c r="C432" s="297"/>
      <c r="D432" s="297"/>
      <c r="E432" s="297"/>
      <c r="F432" s="297"/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  <c r="X432" s="297"/>
      <c r="Y432" s="297"/>
      <c r="Z432" s="297"/>
    </row>
    <row r="433" spans="1:26" ht="12.75" customHeight="1">
      <c r="A433" s="297"/>
      <c r="B433" s="297"/>
      <c r="C433" s="297"/>
      <c r="D433" s="297"/>
      <c r="E433" s="297"/>
      <c r="F433" s="297"/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  <c r="X433" s="297"/>
      <c r="Y433" s="297"/>
      <c r="Z433" s="297"/>
    </row>
    <row r="434" spans="1:26" ht="12.75" customHeight="1">
      <c r="A434" s="297"/>
      <c r="B434" s="297"/>
      <c r="C434" s="297"/>
      <c r="D434" s="297"/>
      <c r="E434" s="297"/>
      <c r="F434" s="297"/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  <c r="X434" s="297"/>
      <c r="Y434" s="297"/>
      <c r="Z434" s="297"/>
    </row>
    <row r="435" spans="1:26" ht="12.75" customHeight="1">
      <c r="A435" s="297"/>
      <c r="B435" s="297"/>
      <c r="C435" s="297"/>
      <c r="D435" s="297"/>
      <c r="E435" s="297"/>
      <c r="F435" s="297"/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  <c r="X435" s="297"/>
      <c r="Y435" s="297"/>
      <c r="Z435" s="297"/>
    </row>
    <row r="436" spans="1:26" ht="12.75" customHeight="1">
      <c r="A436" s="297"/>
      <c r="B436" s="297"/>
      <c r="C436" s="297"/>
      <c r="D436" s="297"/>
      <c r="E436" s="297"/>
      <c r="F436" s="297"/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  <c r="X436" s="297"/>
      <c r="Y436" s="297"/>
      <c r="Z436" s="297"/>
    </row>
    <row r="437" spans="1:26" ht="12.75" customHeight="1">
      <c r="A437" s="297"/>
      <c r="B437" s="297"/>
      <c r="C437" s="297"/>
      <c r="D437" s="297"/>
      <c r="E437" s="297"/>
      <c r="F437" s="297"/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  <c r="X437" s="297"/>
      <c r="Y437" s="297"/>
      <c r="Z437" s="297"/>
    </row>
    <row r="438" spans="1:26" ht="12.75" customHeight="1">
      <c r="A438" s="297"/>
      <c r="B438" s="297"/>
      <c r="C438" s="297"/>
      <c r="D438" s="297"/>
      <c r="E438" s="297"/>
      <c r="F438" s="297"/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  <c r="X438" s="297"/>
      <c r="Y438" s="297"/>
      <c r="Z438" s="297"/>
    </row>
    <row r="439" spans="1:26" ht="12.75" customHeight="1">
      <c r="A439" s="297"/>
      <c r="B439" s="297"/>
      <c r="C439" s="297"/>
      <c r="D439" s="297"/>
      <c r="E439" s="297"/>
      <c r="F439" s="297"/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  <c r="X439" s="297"/>
      <c r="Y439" s="297"/>
      <c r="Z439" s="297"/>
    </row>
    <row r="440" spans="1:26" ht="12.75" customHeight="1">
      <c r="A440" s="297"/>
      <c r="B440" s="297"/>
      <c r="C440" s="297"/>
      <c r="D440" s="297"/>
      <c r="E440" s="297"/>
      <c r="F440" s="297"/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  <c r="X440" s="297"/>
      <c r="Y440" s="297"/>
      <c r="Z440" s="297"/>
    </row>
    <row r="441" spans="1:26" ht="12.75" customHeight="1">
      <c r="A441" s="297"/>
      <c r="B441" s="297"/>
      <c r="C441" s="297"/>
      <c r="D441" s="297"/>
      <c r="E441" s="297"/>
      <c r="F441" s="297"/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  <c r="X441" s="297"/>
      <c r="Y441" s="297"/>
      <c r="Z441" s="297"/>
    </row>
    <row r="442" spans="1:26" ht="12.75" customHeight="1">
      <c r="A442" s="297"/>
      <c r="B442" s="297"/>
      <c r="C442" s="297"/>
      <c r="D442" s="297"/>
      <c r="E442" s="297"/>
      <c r="F442" s="297"/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  <c r="X442" s="297"/>
      <c r="Y442" s="297"/>
      <c r="Z442" s="297"/>
    </row>
    <row r="443" spans="1:26" ht="12.75" customHeight="1">
      <c r="A443" s="297"/>
      <c r="B443" s="297"/>
      <c r="C443" s="297"/>
      <c r="D443" s="297"/>
      <c r="E443" s="297"/>
      <c r="F443" s="297"/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  <c r="X443" s="297"/>
      <c r="Y443" s="297"/>
      <c r="Z443" s="297"/>
    </row>
    <row r="444" spans="1:26" ht="12.75" customHeight="1">
      <c r="A444" s="297"/>
      <c r="B444" s="297"/>
      <c r="C444" s="297"/>
      <c r="D444" s="297"/>
      <c r="E444" s="297"/>
      <c r="F444" s="297"/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  <c r="X444" s="297"/>
      <c r="Y444" s="297"/>
      <c r="Z444" s="297"/>
    </row>
    <row r="445" spans="1:26" ht="12.75" customHeight="1">
      <c r="A445" s="297"/>
      <c r="B445" s="297"/>
      <c r="C445" s="297"/>
      <c r="D445" s="297"/>
      <c r="E445" s="297"/>
      <c r="F445" s="297"/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  <c r="X445" s="297"/>
      <c r="Y445" s="297"/>
      <c r="Z445" s="297"/>
    </row>
    <row r="446" spans="1:26" ht="12.75" customHeight="1">
      <c r="A446" s="297"/>
      <c r="B446" s="297"/>
      <c r="C446" s="297"/>
      <c r="D446" s="297"/>
      <c r="E446" s="297"/>
      <c r="F446" s="297"/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  <c r="X446" s="297"/>
      <c r="Y446" s="297"/>
      <c r="Z446" s="297"/>
    </row>
    <row r="447" spans="1:26" ht="12.75" customHeight="1">
      <c r="A447" s="297"/>
      <c r="B447" s="297"/>
      <c r="C447" s="297"/>
      <c r="D447" s="297"/>
      <c r="E447" s="297"/>
      <c r="F447" s="297"/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  <c r="X447" s="297"/>
      <c r="Y447" s="297"/>
      <c r="Z447" s="297"/>
    </row>
    <row r="448" spans="1:26" ht="12.75" customHeight="1">
      <c r="A448" s="297"/>
      <c r="B448" s="297"/>
      <c r="C448" s="297"/>
      <c r="D448" s="297"/>
      <c r="E448" s="297"/>
      <c r="F448" s="297"/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  <c r="X448" s="297"/>
      <c r="Y448" s="297"/>
      <c r="Z448" s="297"/>
    </row>
    <row r="449" spans="1:26" ht="12.75" customHeight="1">
      <c r="A449" s="297"/>
      <c r="B449" s="297"/>
      <c r="C449" s="297"/>
      <c r="D449" s="297"/>
      <c r="E449" s="297"/>
      <c r="F449" s="297"/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  <c r="X449" s="297"/>
      <c r="Y449" s="297"/>
      <c r="Z449" s="297"/>
    </row>
    <row r="450" spans="1:26" ht="12.75" customHeight="1">
      <c r="A450" s="297"/>
      <c r="B450" s="297"/>
      <c r="C450" s="297"/>
      <c r="D450" s="297"/>
      <c r="E450" s="297"/>
      <c r="F450" s="297"/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  <c r="X450" s="297"/>
      <c r="Y450" s="297"/>
      <c r="Z450" s="297"/>
    </row>
    <row r="451" spans="1:26" ht="12.75" customHeight="1">
      <c r="A451" s="297"/>
      <c r="B451" s="297"/>
      <c r="C451" s="297"/>
      <c r="D451" s="297"/>
      <c r="E451" s="297"/>
      <c r="F451" s="297"/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  <c r="X451" s="297"/>
      <c r="Y451" s="297"/>
      <c r="Z451" s="297"/>
    </row>
    <row r="452" spans="1:26" ht="12.75" customHeight="1">
      <c r="A452" s="297"/>
      <c r="B452" s="297"/>
      <c r="C452" s="297"/>
      <c r="D452" s="297"/>
      <c r="E452" s="297"/>
      <c r="F452" s="297"/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  <c r="X452" s="297"/>
      <c r="Y452" s="297"/>
      <c r="Z452" s="297"/>
    </row>
    <row r="453" spans="1:26" ht="12.75" customHeight="1">
      <c r="A453" s="297"/>
      <c r="B453" s="297"/>
      <c r="C453" s="297"/>
      <c r="D453" s="297"/>
      <c r="E453" s="297"/>
      <c r="F453" s="297"/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  <c r="X453" s="297"/>
      <c r="Y453" s="297"/>
      <c r="Z453" s="297"/>
    </row>
    <row r="454" spans="1:26" ht="12.75" customHeight="1">
      <c r="A454" s="297"/>
      <c r="B454" s="297"/>
      <c r="C454" s="297"/>
      <c r="D454" s="297"/>
      <c r="E454" s="297"/>
      <c r="F454" s="297"/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  <c r="X454" s="297"/>
      <c r="Y454" s="297"/>
      <c r="Z454" s="297"/>
    </row>
    <row r="455" spans="1:26" ht="12.75" customHeight="1">
      <c r="A455" s="297"/>
      <c r="B455" s="297"/>
      <c r="C455" s="297"/>
      <c r="D455" s="297"/>
      <c r="E455" s="297"/>
      <c r="F455" s="297"/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  <c r="X455" s="297"/>
      <c r="Y455" s="297"/>
      <c r="Z455" s="297"/>
    </row>
    <row r="456" spans="1:26" ht="12.75" customHeight="1">
      <c r="A456" s="297"/>
      <c r="B456" s="297"/>
      <c r="C456" s="297"/>
      <c r="D456" s="297"/>
      <c r="E456" s="297"/>
      <c r="F456" s="297"/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  <c r="X456" s="297"/>
      <c r="Y456" s="297"/>
      <c r="Z456" s="297"/>
    </row>
    <row r="457" spans="1:26" ht="12.75" customHeight="1">
      <c r="A457" s="297"/>
      <c r="B457" s="297"/>
      <c r="C457" s="297"/>
      <c r="D457" s="297"/>
      <c r="E457" s="297"/>
      <c r="F457" s="297"/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  <c r="X457" s="297"/>
      <c r="Y457" s="297"/>
      <c r="Z457" s="297"/>
    </row>
    <row r="458" spans="1:26" ht="12.75" customHeight="1">
      <c r="A458" s="297"/>
      <c r="B458" s="297"/>
      <c r="C458" s="297"/>
      <c r="D458" s="297"/>
      <c r="E458" s="297"/>
      <c r="F458" s="297"/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  <c r="X458" s="297"/>
      <c r="Y458" s="297"/>
      <c r="Z458" s="297"/>
    </row>
    <row r="459" spans="1:26" ht="12.75" customHeight="1">
      <c r="A459" s="297"/>
      <c r="B459" s="297"/>
      <c r="C459" s="297"/>
      <c r="D459" s="297"/>
      <c r="E459" s="297"/>
      <c r="F459" s="297"/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  <c r="X459" s="297"/>
      <c r="Y459" s="297"/>
      <c r="Z459" s="297"/>
    </row>
    <row r="460" spans="1:26" ht="12.75" customHeight="1">
      <c r="A460" s="297"/>
      <c r="B460" s="297"/>
      <c r="C460" s="297"/>
      <c r="D460" s="297"/>
      <c r="E460" s="297"/>
      <c r="F460" s="297"/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  <c r="X460" s="297"/>
      <c r="Y460" s="297"/>
      <c r="Z460" s="297"/>
    </row>
    <row r="461" spans="1:26" ht="12.75" customHeight="1">
      <c r="A461" s="297"/>
      <c r="B461" s="297"/>
      <c r="C461" s="297"/>
      <c r="D461" s="297"/>
      <c r="E461" s="297"/>
      <c r="F461" s="297"/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  <c r="X461" s="297"/>
      <c r="Y461" s="297"/>
      <c r="Z461" s="297"/>
    </row>
    <row r="462" spans="1:26" ht="12.75" customHeight="1">
      <c r="A462" s="297"/>
      <c r="B462" s="297"/>
      <c r="C462" s="297"/>
      <c r="D462" s="297"/>
      <c r="E462" s="297"/>
      <c r="F462" s="297"/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  <c r="X462" s="297"/>
      <c r="Y462" s="297"/>
      <c r="Z462" s="297"/>
    </row>
    <row r="463" spans="1:26" ht="12.75" customHeight="1">
      <c r="A463" s="297"/>
      <c r="B463" s="297"/>
      <c r="C463" s="297"/>
      <c r="D463" s="297"/>
      <c r="E463" s="297"/>
      <c r="F463" s="297"/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  <c r="X463" s="297"/>
      <c r="Y463" s="297"/>
      <c r="Z463" s="297"/>
    </row>
    <row r="464" spans="1:26" ht="12.75" customHeight="1">
      <c r="A464" s="297"/>
      <c r="B464" s="297"/>
      <c r="C464" s="297"/>
      <c r="D464" s="297"/>
      <c r="E464" s="297"/>
      <c r="F464" s="297"/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  <c r="X464" s="297"/>
      <c r="Y464" s="297"/>
      <c r="Z464" s="297"/>
    </row>
    <row r="465" spans="1:26" ht="12.75" customHeight="1">
      <c r="A465" s="297"/>
      <c r="B465" s="297"/>
      <c r="C465" s="297"/>
      <c r="D465" s="297"/>
      <c r="E465" s="297"/>
      <c r="F465" s="297"/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  <c r="X465" s="297"/>
      <c r="Y465" s="297"/>
      <c r="Z465" s="297"/>
    </row>
    <row r="466" spans="1:26" ht="12.75" customHeight="1">
      <c r="A466" s="297"/>
      <c r="B466" s="297"/>
      <c r="C466" s="297"/>
      <c r="D466" s="297"/>
      <c r="E466" s="297"/>
      <c r="F466" s="297"/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  <c r="X466" s="297"/>
      <c r="Y466" s="297"/>
      <c r="Z466" s="297"/>
    </row>
    <row r="467" spans="1:26" ht="12.75" customHeight="1">
      <c r="A467" s="297"/>
      <c r="B467" s="297"/>
      <c r="C467" s="297"/>
      <c r="D467" s="297"/>
      <c r="E467" s="297"/>
      <c r="F467" s="297"/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  <c r="X467" s="297"/>
      <c r="Y467" s="297"/>
      <c r="Z467" s="297"/>
    </row>
    <row r="468" spans="1:26" ht="12.75" customHeight="1">
      <c r="A468" s="297"/>
      <c r="B468" s="297"/>
      <c r="C468" s="297"/>
      <c r="D468" s="297"/>
      <c r="E468" s="297"/>
      <c r="F468" s="297"/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  <c r="X468" s="297"/>
      <c r="Y468" s="297"/>
      <c r="Z468" s="297"/>
    </row>
    <row r="469" spans="1:26" ht="12.75" customHeight="1">
      <c r="A469" s="297"/>
      <c r="B469" s="297"/>
      <c r="C469" s="297"/>
      <c r="D469" s="297"/>
      <c r="E469" s="297"/>
      <c r="F469" s="297"/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  <c r="X469" s="297"/>
      <c r="Y469" s="297"/>
      <c r="Z469" s="297"/>
    </row>
    <row r="470" spans="1:26" ht="12.75" customHeight="1">
      <c r="A470" s="297"/>
      <c r="B470" s="297"/>
      <c r="C470" s="297"/>
      <c r="D470" s="297"/>
      <c r="E470" s="297"/>
      <c r="F470" s="297"/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  <c r="X470" s="297"/>
      <c r="Y470" s="297"/>
      <c r="Z470" s="297"/>
    </row>
    <row r="471" spans="1:26" ht="12.75" customHeight="1">
      <c r="A471" s="297"/>
      <c r="B471" s="297"/>
      <c r="C471" s="297"/>
      <c r="D471" s="297"/>
      <c r="E471" s="297"/>
      <c r="F471" s="297"/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  <c r="X471" s="297"/>
      <c r="Y471" s="297"/>
      <c r="Z471" s="297"/>
    </row>
    <row r="472" spans="1:26" ht="12.75" customHeight="1">
      <c r="A472" s="297"/>
      <c r="B472" s="297"/>
      <c r="C472" s="297"/>
      <c r="D472" s="297"/>
      <c r="E472" s="297"/>
      <c r="F472" s="297"/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  <c r="X472" s="297"/>
      <c r="Y472" s="297"/>
      <c r="Z472" s="297"/>
    </row>
    <row r="473" spans="1:26" ht="12.75" customHeight="1">
      <c r="A473" s="297"/>
      <c r="B473" s="297"/>
      <c r="C473" s="297"/>
      <c r="D473" s="297"/>
      <c r="E473" s="297"/>
      <c r="F473" s="297"/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  <c r="X473" s="297"/>
      <c r="Y473" s="297"/>
      <c r="Z473" s="297"/>
    </row>
    <row r="474" spans="1:26" ht="12.75" customHeight="1">
      <c r="A474" s="297"/>
      <c r="B474" s="297"/>
      <c r="C474" s="297"/>
      <c r="D474" s="297"/>
      <c r="E474" s="297"/>
      <c r="F474" s="297"/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  <c r="X474" s="297"/>
      <c r="Y474" s="297"/>
      <c r="Z474" s="297"/>
    </row>
    <row r="475" spans="1:26" ht="12.75" customHeight="1">
      <c r="A475" s="297"/>
      <c r="B475" s="297"/>
      <c r="C475" s="297"/>
      <c r="D475" s="297"/>
      <c r="E475" s="297"/>
      <c r="F475" s="297"/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  <c r="X475" s="297"/>
      <c r="Y475" s="297"/>
      <c r="Z475" s="297"/>
    </row>
    <row r="476" spans="1:26" ht="12.75" customHeight="1">
      <c r="A476" s="297"/>
      <c r="B476" s="297"/>
      <c r="C476" s="297"/>
      <c r="D476" s="297"/>
      <c r="E476" s="297"/>
      <c r="F476" s="297"/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  <c r="X476" s="297"/>
      <c r="Y476" s="297"/>
      <c r="Z476" s="297"/>
    </row>
    <row r="477" spans="1:26" ht="12.75" customHeight="1">
      <c r="A477" s="297"/>
      <c r="B477" s="297"/>
      <c r="C477" s="297"/>
      <c r="D477" s="297"/>
      <c r="E477" s="297"/>
      <c r="F477" s="297"/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  <c r="X477" s="297"/>
      <c r="Y477" s="297"/>
      <c r="Z477" s="297"/>
    </row>
    <row r="478" spans="1:26" ht="12.75" customHeight="1">
      <c r="A478" s="297"/>
      <c r="B478" s="297"/>
      <c r="C478" s="297"/>
      <c r="D478" s="297"/>
      <c r="E478" s="297"/>
      <c r="F478" s="297"/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  <c r="X478" s="297"/>
      <c r="Y478" s="297"/>
      <c r="Z478" s="297"/>
    </row>
    <row r="479" spans="1:26" ht="12.75" customHeight="1">
      <c r="A479" s="297"/>
      <c r="B479" s="297"/>
      <c r="C479" s="297"/>
      <c r="D479" s="297"/>
      <c r="E479" s="297"/>
      <c r="F479" s="297"/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  <c r="X479" s="297"/>
      <c r="Y479" s="297"/>
      <c r="Z479" s="297"/>
    </row>
    <row r="480" spans="1:26" ht="12.75" customHeight="1">
      <c r="A480" s="297"/>
      <c r="B480" s="297"/>
      <c r="C480" s="297"/>
      <c r="D480" s="297"/>
      <c r="E480" s="297"/>
      <c r="F480" s="297"/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  <c r="X480" s="297"/>
      <c r="Y480" s="297"/>
      <c r="Z480" s="297"/>
    </row>
    <row r="481" spans="1:26" ht="12.75" customHeight="1">
      <c r="A481" s="297"/>
      <c r="B481" s="297"/>
      <c r="C481" s="297"/>
      <c r="D481" s="297"/>
      <c r="E481" s="297"/>
      <c r="F481" s="297"/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  <c r="X481" s="297"/>
      <c r="Y481" s="297"/>
      <c r="Z481" s="297"/>
    </row>
    <row r="482" spans="1:26" ht="12.75" customHeight="1">
      <c r="A482" s="297"/>
      <c r="B482" s="297"/>
      <c r="C482" s="297"/>
      <c r="D482" s="297"/>
      <c r="E482" s="297"/>
      <c r="F482" s="297"/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  <c r="X482" s="297"/>
      <c r="Y482" s="297"/>
      <c r="Z482" s="297"/>
    </row>
    <row r="483" spans="1:26" ht="12.75" customHeight="1">
      <c r="A483" s="297"/>
      <c r="B483" s="297"/>
      <c r="C483" s="297"/>
      <c r="D483" s="297"/>
      <c r="E483" s="297"/>
      <c r="F483" s="297"/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  <c r="X483" s="297"/>
      <c r="Y483" s="297"/>
      <c r="Z483" s="297"/>
    </row>
    <row r="484" spans="1:26" ht="12.75" customHeight="1">
      <c r="A484" s="297"/>
      <c r="B484" s="297"/>
      <c r="C484" s="297"/>
      <c r="D484" s="297"/>
      <c r="E484" s="297"/>
      <c r="F484" s="297"/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  <c r="X484" s="297"/>
      <c r="Y484" s="297"/>
      <c r="Z484" s="297"/>
    </row>
    <row r="485" spans="1:26" ht="12.75" customHeight="1">
      <c r="A485" s="297"/>
      <c r="B485" s="297"/>
      <c r="C485" s="297"/>
      <c r="D485" s="297"/>
      <c r="E485" s="297"/>
      <c r="F485" s="297"/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  <c r="X485" s="297"/>
      <c r="Y485" s="297"/>
      <c r="Z485" s="297"/>
    </row>
    <row r="486" spans="1:26" ht="12.75" customHeight="1">
      <c r="A486" s="297"/>
      <c r="B486" s="297"/>
      <c r="C486" s="297"/>
      <c r="D486" s="297"/>
      <c r="E486" s="297"/>
      <c r="F486" s="297"/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  <c r="X486" s="297"/>
      <c r="Y486" s="297"/>
      <c r="Z486" s="297"/>
    </row>
    <row r="487" spans="1:26" ht="12.75" customHeight="1">
      <c r="A487" s="297"/>
      <c r="B487" s="297"/>
      <c r="C487" s="297"/>
      <c r="D487" s="297"/>
      <c r="E487" s="297"/>
      <c r="F487" s="297"/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  <c r="X487" s="297"/>
      <c r="Y487" s="297"/>
      <c r="Z487" s="297"/>
    </row>
    <row r="488" spans="1:26" ht="12.75" customHeight="1">
      <c r="A488" s="297"/>
      <c r="B488" s="297"/>
      <c r="C488" s="297"/>
      <c r="D488" s="297"/>
      <c r="E488" s="297"/>
      <c r="F488" s="297"/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  <c r="X488" s="297"/>
      <c r="Y488" s="297"/>
      <c r="Z488" s="297"/>
    </row>
    <row r="489" spans="1:26" ht="12.75" customHeight="1">
      <c r="A489" s="297"/>
      <c r="B489" s="297"/>
      <c r="C489" s="297"/>
      <c r="D489" s="297"/>
      <c r="E489" s="297"/>
      <c r="F489" s="297"/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  <c r="X489" s="297"/>
      <c r="Y489" s="297"/>
      <c r="Z489" s="297"/>
    </row>
    <row r="490" spans="1:26" ht="12.75" customHeight="1">
      <c r="A490" s="297"/>
      <c r="B490" s="297"/>
      <c r="C490" s="297"/>
      <c r="D490" s="297"/>
      <c r="E490" s="297"/>
      <c r="F490" s="297"/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  <c r="X490" s="297"/>
      <c r="Y490" s="297"/>
      <c r="Z490" s="297"/>
    </row>
    <row r="491" spans="1:26" ht="12.75" customHeight="1">
      <c r="A491" s="297"/>
      <c r="B491" s="297"/>
      <c r="C491" s="297"/>
      <c r="D491" s="297"/>
      <c r="E491" s="297"/>
      <c r="F491" s="297"/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  <c r="X491" s="297"/>
      <c r="Y491" s="297"/>
      <c r="Z491" s="297"/>
    </row>
    <row r="492" spans="1:26" ht="12.75" customHeight="1">
      <c r="A492" s="297"/>
      <c r="B492" s="297"/>
      <c r="C492" s="297"/>
      <c r="D492" s="297"/>
      <c r="E492" s="297"/>
      <c r="F492" s="297"/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  <c r="X492" s="297"/>
      <c r="Y492" s="297"/>
      <c r="Z492" s="297"/>
    </row>
    <row r="493" spans="1:26" ht="12.75" customHeight="1">
      <c r="A493" s="297"/>
      <c r="B493" s="297"/>
      <c r="C493" s="297"/>
      <c r="D493" s="297"/>
      <c r="E493" s="297"/>
      <c r="F493" s="297"/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  <c r="X493" s="297"/>
      <c r="Y493" s="297"/>
      <c r="Z493" s="297"/>
    </row>
    <row r="494" spans="1:26" ht="12.75" customHeight="1">
      <c r="A494" s="297"/>
      <c r="B494" s="297"/>
      <c r="C494" s="297"/>
      <c r="D494" s="297"/>
      <c r="E494" s="297"/>
      <c r="F494" s="297"/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  <c r="X494" s="297"/>
      <c r="Y494" s="297"/>
      <c r="Z494" s="297"/>
    </row>
    <row r="495" spans="1:26" ht="12.75" customHeight="1">
      <c r="A495" s="297"/>
      <c r="B495" s="297"/>
      <c r="C495" s="297"/>
      <c r="D495" s="297"/>
      <c r="E495" s="297"/>
      <c r="F495" s="297"/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  <c r="X495" s="297"/>
      <c r="Y495" s="297"/>
      <c r="Z495" s="297"/>
    </row>
    <row r="496" spans="1:26" ht="12.75" customHeight="1">
      <c r="A496" s="297"/>
      <c r="B496" s="297"/>
      <c r="C496" s="297"/>
      <c r="D496" s="297"/>
      <c r="E496" s="297"/>
      <c r="F496" s="297"/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  <c r="X496" s="297"/>
      <c r="Y496" s="297"/>
      <c r="Z496" s="297"/>
    </row>
    <row r="497" spans="1:26" ht="12.75" customHeight="1">
      <c r="A497" s="297"/>
      <c r="B497" s="297"/>
      <c r="C497" s="297"/>
      <c r="D497" s="297"/>
      <c r="E497" s="297"/>
      <c r="F497" s="297"/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  <c r="X497" s="297"/>
      <c r="Y497" s="297"/>
      <c r="Z497" s="297"/>
    </row>
    <row r="498" spans="1:26" ht="12.75" customHeight="1">
      <c r="A498" s="297"/>
      <c r="B498" s="297"/>
      <c r="C498" s="297"/>
      <c r="D498" s="297"/>
      <c r="E498" s="297"/>
      <c r="F498" s="297"/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  <c r="X498" s="297"/>
      <c r="Y498" s="297"/>
      <c r="Z498" s="297"/>
    </row>
    <row r="499" spans="1:26" ht="12.75" customHeight="1">
      <c r="A499" s="297"/>
      <c r="B499" s="297"/>
      <c r="C499" s="297"/>
      <c r="D499" s="297"/>
      <c r="E499" s="297"/>
      <c r="F499" s="297"/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  <c r="X499" s="297"/>
      <c r="Y499" s="297"/>
      <c r="Z499" s="297"/>
    </row>
    <row r="500" spans="1:26" ht="12.75" customHeight="1">
      <c r="A500" s="297"/>
      <c r="B500" s="297"/>
      <c r="C500" s="297"/>
      <c r="D500" s="297"/>
      <c r="E500" s="297"/>
      <c r="F500" s="297"/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  <c r="X500" s="297"/>
      <c r="Y500" s="297"/>
      <c r="Z500" s="297"/>
    </row>
    <row r="501" spans="1:26" ht="12.75" customHeight="1">
      <c r="A501" s="297"/>
      <c r="B501" s="297"/>
      <c r="C501" s="297"/>
      <c r="D501" s="297"/>
      <c r="E501" s="297"/>
      <c r="F501" s="297"/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  <c r="X501" s="297"/>
      <c r="Y501" s="297"/>
      <c r="Z501" s="297"/>
    </row>
    <row r="502" spans="1:26" ht="12.75" customHeight="1">
      <c r="A502" s="297"/>
      <c r="B502" s="297"/>
      <c r="C502" s="297"/>
      <c r="D502" s="297"/>
      <c r="E502" s="297"/>
      <c r="F502" s="297"/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  <c r="X502" s="297"/>
      <c r="Y502" s="297"/>
      <c r="Z502" s="297"/>
    </row>
    <row r="503" spans="1:26" ht="12.75" customHeight="1">
      <c r="A503" s="297"/>
      <c r="B503" s="297"/>
      <c r="C503" s="297"/>
      <c r="D503" s="297"/>
      <c r="E503" s="297"/>
      <c r="F503" s="297"/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  <c r="X503" s="297"/>
      <c r="Y503" s="297"/>
      <c r="Z503" s="297"/>
    </row>
    <row r="504" spans="1:26" ht="12.75" customHeight="1">
      <c r="A504" s="297"/>
      <c r="B504" s="297"/>
      <c r="C504" s="297"/>
      <c r="D504" s="297"/>
      <c r="E504" s="297"/>
      <c r="F504" s="297"/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  <c r="X504" s="297"/>
      <c r="Y504" s="297"/>
      <c r="Z504" s="297"/>
    </row>
    <row r="505" spans="1:26" ht="12.75" customHeight="1">
      <c r="A505" s="297"/>
      <c r="B505" s="297"/>
      <c r="C505" s="297"/>
      <c r="D505" s="297"/>
      <c r="E505" s="297"/>
      <c r="F505" s="297"/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  <c r="X505" s="297"/>
      <c r="Y505" s="297"/>
      <c r="Z505" s="297"/>
    </row>
    <row r="506" spans="1:26" ht="12.75" customHeight="1">
      <c r="A506" s="297"/>
      <c r="B506" s="297"/>
      <c r="C506" s="297"/>
      <c r="D506" s="297"/>
      <c r="E506" s="297"/>
      <c r="F506" s="297"/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  <c r="X506" s="297"/>
      <c r="Y506" s="297"/>
      <c r="Z506" s="297"/>
    </row>
    <row r="507" spans="1:26" ht="12.75" customHeight="1">
      <c r="A507" s="297"/>
      <c r="B507" s="297"/>
      <c r="C507" s="297"/>
      <c r="D507" s="297"/>
      <c r="E507" s="297"/>
      <c r="F507" s="297"/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  <c r="X507" s="297"/>
      <c r="Y507" s="297"/>
      <c r="Z507" s="297"/>
    </row>
    <row r="508" spans="1:26" ht="12.75" customHeight="1">
      <c r="A508" s="297"/>
      <c r="B508" s="297"/>
      <c r="C508" s="297"/>
      <c r="D508" s="297"/>
      <c r="E508" s="297"/>
      <c r="F508" s="297"/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  <c r="X508" s="297"/>
      <c r="Y508" s="297"/>
      <c r="Z508" s="297"/>
    </row>
    <row r="509" spans="1:26" ht="12.75" customHeight="1">
      <c r="A509" s="297"/>
      <c r="B509" s="297"/>
      <c r="C509" s="297"/>
      <c r="D509" s="297"/>
      <c r="E509" s="297"/>
      <c r="F509" s="297"/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  <c r="X509" s="297"/>
      <c r="Y509" s="297"/>
      <c r="Z509" s="297"/>
    </row>
    <row r="510" spans="1:26" ht="12.75" customHeight="1">
      <c r="A510" s="297"/>
      <c r="B510" s="297"/>
      <c r="C510" s="297"/>
      <c r="D510" s="297"/>
      <c r="E510" s="297"/>
      <c r="F510" s="297"/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  <c r="X510" s="297"/>
      <c r="Y510" s="297"/>
      <c r="Z510" s="297"/>
    </row>
    <row r="511" spans="1:26" ht="12.75" customHeight="1">
      <c r="A511" s="297"/>
      <c r="B511" s="297"/>
      <c r="C511" s="297"/>
      <c r="D511" s="297"/>
      <c r="E511" s="297"/>
      <c r="F511" s="297"/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  <c r="X511" s="297"/>
      <c r="Y511" s="297"/>
      <c r="Z511" s="297"/>
    </row>
    <row r="512" spans="1:26" ht="12.75" customHeight="1">
      <c r="A512" s="297"/>
      <c r="B512" s="297"/>
      <c r="C512" s="297"/>
      <c r="D512" s="297"/>
      <c r="E512" s="297"/>
      <c r="F512" s="297"/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  <c r="X512" s="297"/>
      <c r="Y512" s="297"/>
      <c r="Z512" s="297"/>
    </row>
    <row r="513" spans="1:26" ht="12.75" customHeight="1">
      <c r="A513" s="297"/>
      <c r="B513" s="297"/>
      <c r="C513" s="297"/>
      <c r="D513" s="297"/>
      <c r="E513" s="297"/>
      <c r="F513" s="297"/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  <c r="X513" s="297"/>
      <c r="Y513" s="297"/>
      <c r="Z513" s="297"/>
    </row>
    <row r="514" spans="1:26" ht="12.75" customHeight="1">
      <c r="A514" s="297"/>
      <c r="B514" s="297"/>
      <c r="C514" s="297"/>
      <c r="D514" s="297"/>
      <c r="E514" s="297"/>
      <c r="F514" s="297"/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  <c r="X514" s="297"/>
      <c r="Y514" s="297"/>
      <c r="Z514" s="297"/>
    </row>
    <row r="515" spans="1:26" ht="12.75" customHeight="1">
      <c r="A515" s="297"/>
      <c r="B515" s="297"/>
      <c r="C515" s="297"/>
      <c r="D515" s="297"/>
      <c r="E515" s="297"/>
      <c r="F515" s="297"/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  <c r="X515" s="297"/>
      <c r="Y515" s="297"/>
      <c r="Z515" s="297"/>
    </row>
    <row r="516" spans="1:26" ht="12.75" customHeight="1">
      <c r="A516" s="297"/>
      <c r="B516" s="297"/>
      <c r="C516" s="297"/>
      <c r="D516" s="297"/>
      <c r="E516" s="297"/>
      <c r="F516" s="297"/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  <c r="X516" s="297"/>
      <c r="Y516" s="297"/>
      <c r="Z516" s="297"/>
    </row>
    <row r="517" spans="1:26" ht="12.75" customHeight="1">
      <c r="A517" s="297"/>
      <c r="B517" s="297"/>
      <c r="C517" s="297"/>
      <c r="D517" s="297"/>
      <c r="E517" s="297"/>
      <c r="F517" s="297"/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  <c r="X517" s="297"/>
      <c r="Y517" s="297"/>
      <c r="Z517" s="297"/>
    </row>
    <row r="518" spans="1:26" ht="12.75" customHeight="1">
      <c r="A518" s="297"/>
      <c r="B518" s="297"/>
      <c r="C518" s="297"/>
      <c r="D518" s="297"/>
      <c r="E518" s="297"/>
      <c r="F518" s="297"/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  <c r="X518" s="297"/>
      <c r="Y518" s="297"/>
      <c r="Z518" s="297"/>
    </row>
    <row r="519" spans="1:26" ht="12.75" customHeight="1">
      <c r="A519" s="297"/>
      <c r="B519" s="297"/>
      <c r="C519" s="297"/>
      <c r="D519" s="297"/>
      <c r="E519" s="297"/>
      <c r="F519" s="297"/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  <c r="X519" s="297"/>
      <c r="Y519" s="297"/>
      <c r="Z519" s="297"/>
    </row>
    <row r="520" spans="1:26" ht="12.75" customHeight="1">
      <c r="A520" s="297"/>
      <c r="B520" s="297"/>
      <c r="C520" s="297"/>
      <c r="D520" s="297"/>
      <c r="E520" s="297"/>
      <c r="F520" s="297"/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  <c r="X520" s="297"/>
      <c r="Y520" s="297"/>
      <c r="Z520" s="297"/>
    </row>
    <row r="521" spans="1:26" ht="12.75" customHeight="1">
      <c r="A521" s="297"/>
      <c r="B521" s="297"/>
      <c r="C521" s="297"/>
      <c r="D521" s="297"/>
      <c r="E521" s="297"/>
      <c r="F521" s="297"/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  <c r="X521" s="297"/>
      <c r="Y521" s="297"/>
      <c r="Z521" s="297"/>
    </row>
    <row r="522" spans="1:26" ht="12.75" customHeight="1">
      <c r="A522" s="297"/>
      <c r="B522" s="297"/>
      <c r="C522" s="297"/>
      <c r="D522" s="297"/>
      <c r="E522" s="297"/>
      <c r="F522" s="297"/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  <c r="X522" s="297"/>
      <c r="Y522" s="297"/>
      <c r="Z522" s="297"/>
    </row>
    <row r="523" spans="1:26" ht="12.75" customHeight="1">
      <c r="A523" s="297"/>
      <c r="B523" s="297"/>
      <c r="C523" s="297"/>
      <c r="D523" s="297"/>
      <c r="E523" s="297"/>
      <c r="F523" s="297"/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  <c r="X523" s="297"/>
      <c r="Y523" s="297"/>
      <c r="Z523" s="297"/>
    </row>
    <row r="524" spans="1:26" ht="12.75" customHeight="1">
      <c r="A524" s="297"/>
      <c r="B524" s="297"/>
      <c r="C524" s="297"/>
      <c r="D524" s="297"/>
      <c r="E524" s="297"/>
      <c r="F524" s="297"/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  <c r="X524" s="297"/>
      <c r="Y524" s="297"/>
      <c r="Z524" s="297"/>
    </row>
    <row r="525" spans="1:26" ht="12.75" customHeight="1">
      <c r="A525" s="297"/>
      <c r="B525" s="297"/>
      <c r="C525" s="297"/>
      <c r="D525" s="297"/>
      <c r="E525" s="297"/>
      <c r="F525" s="297"/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  <c r="X525" s="297"/>
      <c r="Y525" s="297"/>
      <c r="Z525" s="297"/>
    </row>
    <row r="526" spans="1:26" ht="12.75" customHeight="1">
      <c r="A526" s="297"/>
      <c r="B526" s="297"/>
      <c r="C526" s="297"/>
      <c r="D526" s="297"/>
      <c r="E526" s="297"/>
      <c r="F526" s="297"/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  <c r="X526" s="297"/>
      <c r="Y526" s="297"/>
      <c r="Z526" s="297"/>
    </row>
    <row r="527" spans="1:26" ht="12.75" customHeight="1">
      <c r="A527" s="297"/>
      <c r="B527" s="297"/>
      <c r="C527" s="297"/>
      <c r="D527" s="297"/>
      <c r="E527" s="297"/>
      <c r="F527" s="297"/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  <c r="X527" s="297"/>
      <c r="Y527" s="297"/>
      <c r="Z527" s="297"/>
    </row>
    <row r="528" spans="1:26" ht="12.75" customHeight="1">
      <c r="A528" s="297"/>
      <c r="B528" s="297"/>
      <c r="C528" s="297"/>
      <c r="D528" s="297"/>
      <c r="E528" s="297"/>
      <c r="F528" s="297"/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  <c r="X528" s="297"/>
      <c r="Y528" s="297"/>
      <c r="Z528" s="297"/>
    </row>
    <row r="529" spans="1:26" ht="12.75" customHeight="1">
      <c r="A529" s="297"/>
      <c r="B529" s="297"/>
      <c r="C529" s="297"/>
      <c r="D529" s="297"/>
      <c r="E529" s="297"/>
      <c r="F529" s="297"/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  <c r="X529" s="297"/>
      <c r="Y529" s="297"/>
      <c r="Z529" s="297"/>
    </row>
    <row r="530" spans="1:26" ht="12.75" customHeight="1">
      <c r="A530" s="297"/>
      <c r="B530" s="297"/>
      <c r="C530" s="297"/>
      <c r="D530" s="297"/>
      <c r="E530" s="297"/>
      <c r="F530" s="297"/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  <c r="X530" s="297"/>
      <c r="Y530" s="297"/>
      <c r="Z530" s="297"/>
    </row>
    <row r="531" spans="1:26" ht="12.75" customHeight="1">
      <c r="A531" s="297"/>
      <c r="B531" s="297"/>
      <c r="C531" s="297"/>
      <c r="D531" s="297"/>
      <c r="E531" s="297"/>
      <c r="F531" s="297"/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  <c r="X531" s="297"/>
      <c r="Y531" s="297"/>
      <c r="Z531" s="297"/>
    </row>
    <row r="532" spans="1:26" ht="12.75" customHeight="1">
      <c r="A532" s="297"/>
      <c r="B532" s="297"/>
      <c r="C532" s="297"/>
      <c r="D532" s="297"/>
      <c r="E532" s="297"/>
      <c r="F532" s="297"/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  <c r="X532" s="297"/>
      <c r="Y532" s="297"/>
      <c r="Z532" s="297"/>
    </row>
    <row r="533" spans="1:26" ht="12.75" customHeight="1">
      <c r="A533" s="297"/>
      <c r="B533" s="297"/>
      <c r="C533" s="297"/>
      <c r="D533" s="297"/>
      <c r="E533" s="297"/>
      <c r="F533" s="297"/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  <c r="X533" s="297"/>
      <c r="Y533" s="297"/>
      <c r="Z533" s="297"/>
    </row>
    <row r="534" spans="1:26" ht="12.75" customHeight="1">
      <c r="A534" s="297"/>
      <c r="B534" s="297"/>
      <c r="C534" s="297"/>
      <c r="D534" s="297"/>
      <c r="E534" s="297"/>
      <c r="F534" s="297"/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  <c r="X534" s="297"/>
      <c r="Y534" s="297"/>
      <c r="Z534" s="297"/>
    </row>
    <row r="535" spans="1:26" ht="12.75" customHeight="1">
      <c r="A535" s="297"/>
      <c r="B535" s="297"/>
      <c r="C535" s="297"/>
      <c r="D535" s="297"/>
      <c r="E535" s="297"/>
      <c r="F535" s="297"/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  <c r="X535" s="297"/>
      <c r="Y535" s="297"/>
      <c r="Z535" s="297"/>
    </row>
    <row r="536" spans="1:26" ht="12.75" customHeight="1">
      <c r="A536" s="297"/>
      <c r="B536" s="297"/>
      <c r="C536" s="297"/>
      <c r="D536" s="297"/>
      <c r="E536" s="297"/>
      <c r="F536" s="297"/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  <c r="X536" s="297"/>
      <c r="Y536" s="297"/>
      <c r="Z536" s="297"/>
    </row>
    <row r="537" spans="1:26" ht="12.75" customHeight="1">
      <c r="A537" s="297"/>
      <c r="B537" s="297"/>
      <c r="C537" s="297"/>
      <c r="D537" s="297"/>
      <c r="E537" s="297"/>
      <c r="F537" s="297"/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  <c r="X537" s="297"/>
      <c r="Y537" s="297"/>
      <c r="Z537" s="297"/>
    </row>
    <row r="538" spans="1:26" ht="12.75" customHeight="1">
      <c r="A538" s="297"/>
      <c r="B538" s="297"/>
      <c r="C538" s="297"/>
      <c r="D538" s="297"/>
      <c r="E538" s="297"/>
      <c r="F538" s="297"/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  <c r="X538" s="297"/>
      <c r="Y538" s="297"/>
      <c r="Z538" s="297"/>
    </row>
    <row r="539" spans="1:26" ht="12.75" customHeight="1">
      <c r="A539" s="297"/>
      <c r="B539" s="297"/>
      <c r="C539" s="297"/>
      <c r="D539" s="297"/>
      <c r="E539" s="297"/>
      <c r="F539" s="297"/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  <c r="X539" s="297"/>
      <c r="Y539" s="297"/>
      <c r="Z539" s="297"/>
    </row>
    <row r="540" spans="1:26" ht="12.75" customHeight="1">
      <c r="A540" s="297"/>
      <c r="B540" s="297"/>
      <c r="C540" s="297"/>
      <c r="D540" s="297"/>
      <c r="E540" s="297"/>
      <c r="F540" s="297"/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  <c r="X540" s="297"/>
      <c r="Y540" s="297"/>
      <c r="Z540" s="297"/>
    </row>
    <row r="541" spans="1:26" ht="12.75" customHeight="1">
      <c r="A541" s="297"/>
      <c r="B541" s="297"/>
      <c r="C541" s="297"/>
      <c r="D541" s="297"/>
      <c r="E541" s="297"/>
      <c r="F541" s="297"/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  <c r="X541" s="297"/>
      <c r="Y541" s="297"/>
      <c r="Z541" s="297"/>
    </row>
    <row r="542" spans="1:26" ht="12.75" customHeight="1">
      <c r="A542" s="297"/>
      <c r="B542" s="297"/>
      <c r="C542" s="297"/>
      <c r="D542" s="297"/>
      <c r="E542" s="297"/>
      <c r="F542" s="297"/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  <c r="X542" s="297"/>
      <c r="Y542" s="297"/>
      <c r="Z542" s="297"/>
    </row>
    <row r="543" spans="1:26" ht="12.75" customHeight="1">
      <c r="A543" s="297"/>
      <c r="B543" s="297"/>
      <c r="C543" s="297"/>
      <c r="D543" s="297"/>
      <c r="E543" s="297"/>
      <c r="F543" s="297"/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  <c r="X543" s="297"/>
      <c r="Y543" s="297"/>
      <c r="Z543" s="297"/>
    </row>
    <row r="544" spans="1:26" ht="12.75" customHeight="1">
      <c r="A544" s="297"/>
      <c r="B544" s="297"/>
      <c r="C544" s="297"/>
      <c r="D544" s="297"/>
      <c r="E544" s="297"/>
      <c r="F544" s="297"/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  <c r="X544" s="297"/>
      <c r="Y544" s="297"/>
      <c r="Z544" s="297"/>
    </row>
    <row r="545" spans="1:26" ht="12.75" customHeight="1">
      <c r="A545" s="297"/>
      <c r="B545" s="297"/>
      <c r="C545" s="297"/>
      <c r="D545" s="297"/>
      <c r="E545" s="297"/>
      <c r="F545" s="297"/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  <c r="X545" s="297"/>
      <c r="Y545" s="297"/>
      <c r="Z545" s="297"/>
    </row>
    <row r="546" spans="1:26" ht="12.75" customHeight="1">
      <c r="A546" s="297"/>
      <c r="B546" s="297"/>
      <c r="C546" s="297"/>
      <c r="D546" s="297"/>
      <c r="E546" s="297"/>
      <c r="F546" s="297"/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  <c r="X546" s="297"/>
      <c r="Y546" s="297"/>
      <c r="Z546" s="297"/>
    </row>
    <row r="547" spans="1:26" ht="12.75" customHeight="1">
      <c r="A547" s="297"/>
      <c r="B547" s="297"/>
      <c r="C547" s="297"/>
      <c r="D547" s="297"/>
      <c r="E547" s="297"/>
      <c r="F547" s="297"/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  <c r="X547" s="297"/>
      <c r="Y547" s="297"/>
      <c r="Z547" s="297"/>
    </row>
    <row r="548" spans="1:26" ht="12.75" customHeight="1">
      <c r="A548" s="297"/>
      <c r="B548" s="297"/>
      <c r="C548" s="297"/>
      <c r="D548" s="297"/>
      <c r="E548" s="297"/>
      <c r="F548" s="297"/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  <c r="X548" s="297"/>
      <c r="Y548" s="297"/>
      <c r="Z548" s="297"/>
    </row>
    <row r="549" spans="1:26" ht="12.75" customHeight="1">
      <c r="A549" s="297"/>
      <c r="B549" s="297"/>
      <c r="C549" s="297"/>
      <c r="D549" s="297"/>
      <c r="E549" s="297"/>
      <c r="F549" s="297"/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  <c r="X549" s="297"/>
      <c r="Y549" s="297"/>
      <c r="Z549" s="297"/>
    </row>
    <row r="550" spans="1:26" ht="12.75" customHeight="1">
      <c r="A550" s="297"/>
      <c r="B550" s="297"/>
      <c r="C550" s="297"/>
      <c r="D550" s="297"/>
      <c r="E550" s="297"/>
      <c r="F550" s="297"/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  <c r="X550" s="297"/>
      <c r="Y550" s="297"/>
      <c r="Z550" s="297"/>
    </row>
    <row r="551" spans="1:26" ht="12.75" customHeight="1">
      <c r="A551" s="297"/>
      <c r="B551" s="297"/>
      <c r="C551" s="297"/>
      <c r="D551" s="297"/>
      <c r="E551" s="297"/>
      <c r="F551" s="297"/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  <c r="X551" s="297"/>
      <c r="Y551" s="297"/>
      <c r="Z551" s="297"/>
    </row>
    <row r="552" spans="1:26" ht="12.75" customHeight="1">
      <c r="A552" s="297"/>
      <c r="B552" s="297"/>
      <c r="C552" s="297"/>
      <c r="D552" s="297"/>
      <c r="E552" s="297"/>
      <c r="F552" s="297"/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  <c r="X552" s="297"/>
      <c r="Y552" s="297"/>
      <c r="Z552" s="297"/>
    </row>
    <row r="553" spans="1:26" ht="12.75" customHeight="1">
      <c r="A553" s="297"/>
      <c r="B553" s="297"/>
      <c r="C553" s="297"/>
      <c r="D553" s="297"/>
      <c r="E553" s="297"/>
      <c r="F553" s="297"/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  <c r="X553" s="297"/>
      <c r="Y553" s="297"/>
      <c r="Z553" s="297"/>
    </row>
    <row r="554" spans="1:26" ht="12.75" customHeight="1">
      <c r="A554" s="297"/>
      <c r="B554" s="297"/>
      <c r="C554" s="297"/>
      <c r="D554" s="297"/>
      <c r="E554" s="297"/>
      <c r="F554" s="297"/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  <c r="X554" s="297"/>
      <c r="Y554" s="297"/>
      <c r="Z554" s="297"/>
    </row>
    <row r="555" spans="1:26" ht="12.75" customHeight="1">
      <c r="A555" s="297"/>
      <c r="B555" s="297"/>
      <c r="C555" s="297"/>
      <c r="D555" s="297"/>
      <c r="E555" s="297"/>
      <c r="F555" s="297"/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  <c r="X555" s="297"/>
      <c r="Y555" s="297"/>
      <c r="Z555" s="297"/>
    </row>
    <row r="556" spans="1:26" ht="12.75" customHeight="1">
      <c r="A556" s="297"/>
      <c r="B556" s="297"/>
      <c r="C556" s="297"/>
      <c r="D556" s="297"/>
      <c r="E556" s="297"/>
      <c r="F556" s="297"/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  <c r="X556" s="297"/>
      <c r="Y556" s="297"/>
      <c r="Z556" s="297"/>
    </row>
    <row r="557" spans="1:26" ht="12.75" customHeight="1">
      <c r="A557" s="297"/>
      <c r="B557" s="297"/>
      <c r="C557" s="297"/>
      <c r="D557" s="297"/>
      <c r="E557" s="297"/>
      <c r="F557" s="297"/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  <c r="X557" s="297"/>
      <c r="Y557" s="297"/>
      <c r="Z557" s="297"/>
    </row>
    <row r="558" spans="1:26" ht="12.75" customHeight="1">
      <c r="A558" s="297"/>
      <c r="B558" s="297"/>
      <c r="C558" s="297"/>
      <c r="D558" s="297"/>
      <c r="E558" s="297"/>
      <c r="F558" s="297"/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  <c r="X558" s="297"/>
      <c r="Y558" s="297"/>
      <c r="Z558" s="297"/>
    </row>
    <row r="559" spans="1:26" ht="12.75" customHeight="1">
      <c r="A559" s="297"/>
      <c r="B559" s="297"/>
      <c r="C559" s="297"/>
      <c r="D559" s="297"/>
      <c r="E559" s="297"/>
      <c r="F559" s="297"/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  <c r="X559" s="297"/>
      <c r="Y559" s="297"/>
      <c r="Z559" s="297"/>
    </row>
    <row r="560" spans="1:26" ht="12.75" customHeight="1">
      <c r="A560" s="297"/>
      <c r="B560" s="297"/>
      <c r="C560" s="297"/>
      <c r="D560" s="297"/>
      <c r="E560" s="297"/>
      <c r="F560" s="297"/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  <c r="X560" s="297"/>
      <c r="Y560" s="297"/>
      <c r="Z560" s="297"/>
    </row>
    <row r="561" spans="1:26" ht="12.75" customHeight="1">
      <c r="A561" s="297"/>
      <c r="B561" s="297"/>
      <c r="C561" s="297"/>
      <c r="D561" s="297"/>
      <c r="E561" s="297"/>
      <c r="F561" s="297"/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  <c r="X561" s="297"/>
      <c r="Y561" s="297"/>
      <c r="Z561" s="297"/>
    </row>
    <row r="562" spans="1:26" ht="12.75" customHeight="1">
      <c r="A562" s="297"/>
      <c r="B562" s="297"/>
      <c r="C562" s="297"/>
      <c r="D562" s="297"/>
      <c r="E562" s="297"/>
      <c r="F562" s="297"/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  <c r="X562" s="297"/>
      <c r="Y562" s="297"/>
      <c r="Z562" s="297"/>
    </row>
    <row r="563" spans="1:26" ht="12.75" customHeight="1">
      <c r="A563" s="297"/>
      <c r="B563" s="297"/>
      <c r="C563" s="297"/>
      <c r="D563" s="297"/>
      <c r="E563" s="297"/>
      <c r="F563" s="297"/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  <c r="X563" s="297"/>
      <c r="Y563" s="297"/>
      <c r="Z563" s="297"/>
    </row>
    <row r="564" spans="1:26" ht="12.75" customHeight="1">
      <c r="A564" s="297"/>
      <c r="B564" s="297"/>
      <c r="C564" s="297"/>
      <c r="D564" s="297"/>
      <c r="E564" s="297"/>
      <c r="F564" s="297"/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  <c r="X564" s="297"/>
      <c r="Y564" s="297"/>
      <c r="Z564" s="297"/>
    </row>
    <row r="565" spans="1:26" ht="12.75" customHeight="1">
      <c r="A565" s="297"/>
      <c r="B565" s="297"/>
      <c r="C565" s="297"/>
      <c r="D565" s="297"/>
      <c r="E565" s="297"/>
      <c r="F565" s="297"/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  <c r="X565" s="297"/>
      <c r="Y565" s="297"/>
      <c r="Z565" s="297"/>
    </row>
    <row r="566" spans="1:26" ht="12.75" customHeight="1">
      <c r="A566" s="297"/>
      <c r="B566" s="297"/>
      <c r="C566" s="297"/>
      <c r="D566" s="297"/>
      <c r="E566" s="297"/>
      <c r="F566" s="297"/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  <c r="X566" s="297"/>
      <c r="Y566" s="297"/>
      <c r="Z566" s="297"/>
    </row>
    <row r="567" spans="1:26" ht="12.75" customHeight="1">
      <c r="A567" s="297"/>
      <c r="B567" s="297"/>
      <c r="C567" s="297"/>
      <c r="D567" s="297"/>
      <c r="E567" s="297"/>
      <c r="F567" s="297"/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  <c r="X567" s="297"/>
      <c r="Y567" s="297"/>
      <c r="Z567" s="297"/>
    </row>
    <row r="568" spans="1:26" ht="12.75" customHeight="1">
      <c r="A568" s="297"/>
      <c r="B568" s="297"/>
      <c r="C568" s="297"/>
      <c r="D568" s="297"/>
      <c r="E568" s="297"/>
      <c r="F568" s="297"/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  <c r="X568" s="297"/>
      <c r="Y568" s="297"/>
      <c r="Z568" s="297"/>
    </row>
    <row r="569" spans="1:26" ht="12.75" customHeight="1">
      <c r="A569" s="297"/>
      <c r="B569" s="297"/>
      <c r="C569" s="297"/>
      <c r="D569" s="297"/>
      <c r="E569" s="297"/>
      <c r="F569" s="297"/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  <c r="X569" s="297"/>
      <c r="Y569" s="297"/>
      <c r="Z569" s="297"/>
    </row>
    <row r="570" spans="1:26" ht="12.75" customHeight="1">
      <c r="A570" s="297"/>
      <c r="B570" s="297"/>
      <c r="C570" s="297"/>
      <c r="D570" s="297"/>
      <c r="E570" s="297"/>
      <c r="F570" s="297"/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  <c r="X570" s="297"/>
      <c r="Y570" s="297"/>
      <c r="Z570" s="297"/>
    </row>
    <row r="571" spans="1:26" ht="12.75" customHeight="1">
      <c r="A571" s="297"/>
      <c r="B571" s="297"/>
      <c r="C571" s="297"/>
      <c r="D571" s="297"/>
      <c r="E571" s="297"/>
      <c r="F571" s="297"/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  <c r="X571" s="297"/>
      <c r="Y571" s="297"/>
      <c r="Z571" s="297"/>
    </row>
    <row r="572" spans="1:26" ht="12.75" customHeight="1">
      <c r="A572" s="297"/>
      <c r="B572" s="297"/>
      <c r="C572" s="297"/>
      <c r="D572" s="297"/>
      <c r="E572" s="297"/>
      <c r="F572" s="297"/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  <c r="X572" s="297"/>
      <c r="Y572" s="297"/>
      <c r="Z572" s="297"/>
    </row>
    <row r="573" spans="1:26" ht="12.75" customHeight="1">
      <c r="A573" s="297"/>
      <c r="B573" s="297"/>
      <c r="C573" s="297"/>
      <c r="D573" s="297"/>
      <c r="E573" s="297"/>
      <c r="F573" s="297"/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  <c r="X573" s="297"/>
      <c r="Y573" s="297"/>
      <c r="Z573" s="297"/>
    </row>
    <row r="574" spans="1:26" ht="12.75" customHeight="1">
      <c r="A574" s="297"/>
      <c r="B574" s="297"/>
      <c r="C574" s="297"/>
      <c r="D574" s="297"/>
      <c r="E574" s="297"/>
      <c r="F574" s="297"/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  <c r="X574" s="297"/>
      <c r="Y574" s="297"/>
      <c r="Z574" s="297"/>
    </row>
    <row r="575" spans="1:26" ht="12.75" customHeight="1">
      <c r="A575" s="297"/>
      <c r="B575" s="297"/>
      <c r="C575" s="297"/>
      <c r="D575" s="297"/>
      <c r="E575" s="297"/>
      <c r="F575" s="297"/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  <c r="X575" s="297"/>
      <c r="Y575" s="297"/>
      <c r="Z575" s="297"/>
    </row>
    <row r="576" spans="1:26" ht="12.75" customHeight="1">
      <c r="A576" s="297"/>
      <c r="B576" s="297"/>
      <c r="C576" s="297"/>
      <c r="D576" s="297"/>
      <c r="E576" s="297"/>
      <c r="F576" s="297"/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  <c r="X576" s="297"/>
      <c r="Y576" s="297"/>
      <c r="Z576" s="297"/>
    </row>
    <row r="577" spans="1:26" ht="12.75" customHeight="1">
      <c r="A577" s="297"/>
      <c r="B577" s="297"/>
      <c r="C577" s="297"/>
      <c r="D577" s="297"/>
      <c r="E577" s="297"/>
      <c r="F577" s="297"/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  <c r="X577" s="297"/>
      <c r="Y577" s="297"/>
      <c r="Z577" s="297"/>
    </row>
    <row r="578" spans="1:26" ht="12.75" customHeight="1">
      <c r="A578" s="297"/>
      <c r="B578" s="297"/>
      <c r="C578" s="297"/>
      <c r="D578" s="297"/>
      <c r="E578" s="297"/>
      <c r="F578" s="297"/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  <c r="X578" s="297"/>
      <c r="Y578" s="297"/>
      <c r="Z578" s="297"/>
    </row>
    <row r="579" spans="1:26" ht="12.75" customHeight="1">
      <c r="A579" s="297"/>
      <c r="B579" s="297"/>
      <c r="C579" s="297"/>
      <c r="D579" s="297"/>
      <c r="E579" s="297"/>
      <c r="F579" s="297"/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  <c r="X579" s="297"/>
      <c r="Y579" s="297"/>
      <c r="Z579" s="297"/>
    </row>
    <row r="580" spans="1:26" ht="12.75" customHeight="1">
      <c r="A580" s="297"/>
      <c r="B580" s="297"/>
      <c r="C580" s="297"/>
      <c r="D580" s="297"/>
      <c r="E580" s="297"/>
      <c r="F580" s="297"/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  <c r="X580" s="297"/>
      <c r="Y580" s="297"/>
      <c r="Z580" s="297"/>
    </row>
    <row r="581" spans="1:26" ht="12.75" customHeight="1">
      <c r="A581" s="297"/>
      <c r="B581" s="297"/>
      <c r="C581" s="297"/>
      <c r="D581" s="297"/>
      <c r="E581" s="297"/>
      <c r="F581" s="297"/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  <c r="X581" s="297"/>
      <c r="Y581" s="297"/>
      <c r="Z581" s="297"/>
    </row>
    <row r="582" spans="1:26" ht="12.75" customHeight="1">
      <c r="A582" s="297"/>
      <c r="B582" s="297"/>
      <c r="C582" s="297"/>
      <c r="D582" s="297"/>
      <c r="E582" s="297"/>
      <c r="F582" s="297"/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  <c r="X582" s="297"/>
      <c r="Y582" s="297"/>
      <c r="Z582" s="297"/>
    </row>
    <row r="583" spans="1:26" ht="12.75" customHeight="1">
      <c r="A583" s="297"/>
      <c r="B583" s="297"/>
      <c r="C583" s="297"/>
      <c r="D583" s="297"/>
      <c r="E583" s="297"/>
      <c r="F583" s="297"/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  <c r="X583" s="297"/>
      <c r="Y583" s="297"/>
      <c r="Z583" s="297"/>
    </row>
    <row r="584" spans="1:26" ht="12.75" customHeight="1">
      <c r="A584" s="297"/>
      <c r="B584" s="297"/>
      <c r="C584" s="297"/>
      <c r="D584" s="297"/>
      <c r="E584" s="297"/>
      <c r="F584" s="297"/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  <c r="X584" s="297"/>
      <c r="Y584" s="297"/>
      <c r="Z584" s="297"/>
    </row>
    <row r="585" spans="1:26" ht="12.75" customHeight="1">
      <c r="A585" s="297"/>
      <c r="B585" s="297"/>
      <c r="C585" s="297"/>
      <c r="D585" s="297"/>
      <c r="E585" s="297"/>
      <c r="F585" s="297"/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  <c r="X585" s="297"/>
      <c r="Y585" s="297"/>
      <c r="Z585" s="297"/>
    </row>
    <row r="586" spans="1:26" ht="12.75" customHeight="1">
      <c r="A586" s="297"/>
      <c r="B586" s="297"/>
      <c r="C586" s="297"/>
      <c r="D586" s="297"/>
      <c r="E586" s="297"/>
      <c r="F586" s="297"/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  <c r="X586" s="297"/>
      <c r="Y586" s="297"/>
      <c r="Z586" s="297"/>
    </row>
    <row r="587" spans="1:26" ht="12.75" customHeight="1">
      <c r="A587" s="297"/>
      <c r="B587" s="297"/>
      <c r="C587" s="297"/>
      <c r="D587" s="297"/>
      <c r="E587" s="297"/>
      <c r="F587" s="297"/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  <c r="X587" s="297"/>
      <c r="Y587" s="297"/>
      <c r="Z587" s="297"/>
    </row>
    <row r="588" spans="1:26" ht="12.75" customHeight="1">
      <c r="A588" s="297"/>
      <c r="B588" s="297"/>
      <c r="C588" s="297"/>
      <c r="D588" s="297"/>
      <c r="E588" s="297"/>
      <c r="F588" s="297"/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  <c r="X588" s="297"/>
      <c r="Y588" s="297"/>
      <c r="Z588" s="297"/>
    </row>
    <row r="589" spans="1:26" ht="12.75" customHeight="1">
      <c r="A589" s="297"/>
      <c r="B589" s="297"/>
      <c r="C589" s="297"/>
      <c r="D589" s="297"/>
      <c r="E589" s="297"/>
      <c r="F589" s="297"/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  <c r="X589" s="297"/>
      <c r="Y589" s="297"/>
      <c r="Z589" s="297"/>
    </row>
    <row r="590" spans="1:26" ht="12.75" customHeight="1">
      <c r="A590" s="297"/>
      <c r="B590" s="297"/>
      <c r="C590" s="297"/>
      <c r="D590" s="297"/>
      <c r="E590" s="297"/>
      <c r="F590" s="297"/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  <c r="X590" s="297"/>
      <c r="Y590" s="297"/>
      <c r="Z590" s="297"/>
    </row>
    <row r="591" spans="1:26" ht="12.75" customHeight="1">
      <c r="A591" s="297"/>
      <c r="B591" s="297"/>
      <c r="C591" s="297"/>
      <c r="D591" s="297"/>
      <c r="E591" s="297"/>
      <c r="F591" s="297"/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  <c r="X591" s="297"/>
      <c r="Y591" s="297"/>
      <c r="Z591" s="297"/>
    </row>
    <row r="592" spans="1:26" ht="12.75" customHeight="1">
      <c r="A592" s="297"/>
      <c r="B592" s="297"/>
      <c r="C592" s="297"/>
      <c r="D592" s="297"/>
      <c r="E592" s="297"/>
      <c r="F592" s="297"/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  <c r="X592" s="297"/>
      <c r="Y592" s="297"/>
      <c r="Z592" s="297"/>
    </row>
    <row r="593" spans="1:26" ht="12.75" customHeight="1">
      <c r="A593" s="297"/>
      <c r="B593" s="297"/>
      <c r="C593" s="297"/>
      <c r="D593" s="297"/>
      <c r="E593" s="297"/>
      <c r="F593" s="297"/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  <c r="X593" s="297"/>
      <c r="Y593" s="297"/>
      <c r="Z593" s="297"/>
    </row>
    <row r="594" spans="1:26" ht="12.75" customHeight="1">
      <c r="A594" s="297"/>
      <c r="B594" s="297"/>
      <c r="C594" s="297"/>
      <c r="D594" s="297"/>
      <c r="E594" s="297"/>
      <c r="F594" s="297"/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  <c r="X594" s="297"/>
      <c r="Y594" s="297"/>
      <c r="Z594" s="297"/>
    </row>
    <row r="595" spans="1:26" ht="12.75" customHeight="1">
      <c r="A595" s="297"/>
      <c r="B595" s="297"/>
      <c r="C595" s="297"/>
      <c r="D595" s="297"/>
      <c r="E595" s="297"/>
      <c r="F595" s="297"/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  <c r="X595" s="297"/>
      <c r="Y595" s="297"/>
      <c r="Z595" s="297"/>
    </row>
    <row r="596" spans="1:26" ht="12.75" customHeight="1">
      <c r="A596" s="297"/>
      <c r="B596" s="297"/>
      <c r="C596" s="297"/>
      <c r="D596" s="297"/>
      <c r="E596" s="297"/>
      <c r="F596" s="297"/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  <c r="X596" s="297"/>
      <c r="Y596" s="297"/>
      <c r="Z596" s="297"/>
    </row>
    <row r="597" spans="1:26" ht="12.75" customHeight="1">
      <c r="A597" s="297"/>
      <c r="B597" s="297"/>
      <c r="C597" s="297"/>
      <c r="D597" s="297"/>
      <c r="E597" s="297"/>
      <c r="F597" s="297"/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  <c r="X597" s="297"/>
      <c r="Y597" s="297"/>
      <c r="Z597" s="297"/>
    </row>
    <row r="598" spans="1:26" ht="12.75" customHeight="1">
      <c r="A598" s="297"/>
      <c r="B598" s="297"/>
      <c r="C598" s="297"/>
      <c r="D598" s="297"/>
      <c r="E598" s="297"/>
      <c r="F598" s="297"/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  <c r="X598" s="297"/>
      <c r="Y598" s="297"/>
      <c r="Z598" s="297"/>
    </row>
    <row r="599" spans="1:26" ht="12.75" customHeight="1">
      <c r="A599" s="297"/>
      <c r="B599" s="297"/>
      <c r="C599" s="297"/>
      <c r="D599" s="297"/>
      <c r="E599" s="297"/>
      <c r="F599" s="297"/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  <c r="X599" s="297"/>
      <c r="Y599" s="297"/>
      <c r="Z599" s="297"/>
    </row>
    <row r="600" spans="1:26" ht="12.75" customHeight="1">
      <c r="A600" s="297"/>
      <c r="B600" s="297"/>
      <c r="C600" s="297"/>
      <c r="D600" s="297"/>
      <c r="E600" s="297"/>
      <c r="F600" s="297"/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  <c r="X600" s="297"/>
      <c r="Y600" s="297"/>
      <c r="Z600" s="297"/>
    </row>
    <row r="601" spans="1:26" ht="12.75" customHeight="1">
      <c r="A601" s="297"/>
      <c r="B601" s="297"/>
      <c r="C601" s="297"/>
      <c r="D601" s="297"/>
      <c r="E601" s="297"/>
      <c r="F601" s="297"/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  <c r="X601" s="297"/>
      <c r="Y601" s="297"/>
      <c r="Z601" s="297"/>
    </row>
    <row r="602" spans="1:26" ht="12.75" customHeight="1">
      <c r="A602" s="297"/>
      <c r="B602" s="297"/>
      <c r="C602" s="297"/>
      <c r="D602" s="297"/>
      <c r="E602" s="297"/>
      <c r="F602" s="297"/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  <c r="X602" s="297"/>
      <c r="Y602" s="297"/>
      <c r="Z602" s="297"/>
    </row>
    <row r="603" spans="1:26" ht="12.75" customHeight="1">
      <c r="A603" s="297"/>
      <c r="B603" s="297"/>
      <c r="C603" s="297"/>
      <c r="D603" s="297"/>
      <c r="E603" s="297"/>
      <c r="F603" s="297"/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  <c r="X603" s="297"/>
      <c r="Y603" s="297"/>
      <c r="Z603" s="297"/>
    </row>
    <row r="604" spans="1:26" ht="12.75" customHeight="1">
      <c r="A604" s="297"/>
      <c r="B604" s="297"/>
      <c r="C604" s="297"/>
      <c r="D604" s="297"/>
      <c r="E604" s="297"/>
      <c r="F604" s="297"/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  <c r="X604" s="297"/>
      <c r="Y604" s="297"/>
      <c r="Z604" s="297"/>
    </row>
    <row r="605" spans="1:26" ht="12.75" customHeight="1">
      <c r="A605" s="297"/>
      <c r="B605" s="297"/>
      <c r="C605" s="297"/>
      <c r="D605" s="297"/>
      <c r="E605" s="297"/>
      <c r="F605" s="297"/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  <c r="X605" s="297"/>
      <c r="Y605" s="297"/>
      <c r="Z605" s="297"/>
    </row>
    <row r="606" spans="1:26" ht="12.75" customHeight="1">
      <c r="A606" s="297"/>
      <c r="B606" s="297"/>
      <c r="C606" s="297"/>
      <c r="D606" s="297"/>
      <c r="E606" s="297"/>
      <c r="F606" s="297"/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  <c r="X606" s="297"/>
      <c r="Y606" s="297"/>
      <c r="Z606" s="297"/>
    </row>
    <row r="607" spans="1:26" ht="12.75" customHeight="1">
      <c r="A607" s="297"/>
      <c r="B607" s="297"/>
      <c r="C607" s="297"/>
      <c r="D607" s="297"/>
      <c r="E607" s="297"/>
      <c r="F607" s="297"/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  <c r="X607" s="297"/>
      <c r="Y607" s="297"/>
      <c r="Z607" s="297"/>
    </row>
    <row r="608" spans="1:26" ht="12.75" customHeight="1">
      <c r="A608" s="297"/>
      <c r="B608" s="297"/>
      <c r="C608" s="297"/>
      <c r="D608" s="297"/>
      <c r="E608" s="297"/>
      <c r="F608" s="297"/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  <c r="X608" s="297"/>
      <c r="Y608" s="297"/>
      <c r="Z608" s="297"/>
    </row>
    <row r="609" spans="1:26" ht="12.75" customHeight="1">
      <c r="A609" s="297"/>
      <c r="B609" s="297"/>
      <c r="C609" s="297"/>
      <c r="D609" s="297"/>
      <c r="E609" s="297"/>
      <c r="F609" s="297"/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  <c r="X609" s="297"/>
      <c r="Y609" s="297"/>
      <c r="Z609" s="297"/>
    </row>
    <row r="610" spans="1:26" ht="12.75" customHeight="1">
      <c r="A610" s="297"/>
      <c r="B610" s="297"/>
      <c r="C610" s="297"/>
      <c r="D610" s="297"/>
      <c r="E610" s="297"/>
      <c r="F610" s="297"/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  <c r="X610" s="297"/>
      <c r="Y610" s="297"/>
      <c r="Z610" s="297"/>
    </row>
    <row r="611" spans="1:26" ht="12.75" customHeight="1">
      <c r="A611" s="297"/>
      <c r="B611" s="297"/>
      <c r="C611" s="297"/>
      <c r="D611" s="297"/>
      <c r="E611" s="297"/>
      <c r="F611" s="297"/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  <c r="X611" s="297"/>
      <c r="Y611" s="297"/>
      <c r="Z611" s="297"/>
    </row>
    <row r="612" spans="1:26" ht="12.75" customHeight="1">
      <c r="A612" s="297"/>
      <c r="B612" s="297"/>
      <c r="C612" s="297"/>
      <c r="D612" s="297"/>
      <c r="E612" s="297"/>
      <c r="F612" s="297"/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  <c r="X612" s="297"/>
      <c r="Y612" s="297"/>
      <c r="Z612" s="297"/>
    </row>
    <row r="613" spans="1:26" ht="12.75" customHeight="1">
      <c r="A613" s="297"/>
      <c r="B613" s="297"/>
      <c r="C613" s="297"/>
      <c r="D613" s="297"/>
      <c r="E613" s="297"/>
      <c r="F613" s="297"/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  <c r="X613" s="297"/>
      <c r="Y613" s="297"/>
      <c r="Z613" s="297"/>
    </row>
    <row r="614" spans="1:26" ht="12.75" customHeight="1">
      <c r="A614" s="297"/>
      <c r="B614" s="297"/>
      <c r="C614" s="297"/>
      <c r="D614" s="297"/>
      <c r="E614" s="297"/>
      <c r="F614" s="297"/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  <c r="X614" s="297"/>
      <c r="Y614" s="297"/>
      <c r="Z614" s="297"/>
    </row>
    <row r="615" spans="1:26" ht="12.75" customHeight="1">
      <c r="A615" s="297"/>
      <c r="B615" s="297"/>
      <c r="C615" s="297"/>
      <c r="D615" s="297"/>
      <c r="E615" s="297"/>
      <c r="F615" s="297"/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  <c r="X615" s="297"/>
      <c r="Y615" s="297"/>
      <c r="Z615" s="297"/>
    </row>
    <row r="616" spans="1:26" ht="12.75" customHeight="1">
      <c r="A616" s="297"/>
      <c r="B616" s="297"/>
      <c r="C616" s="297"/>
      <c r="D616" s="297"/>
      <c r="E616" s="297"/>
      <c r="F616" s="297"/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  <c r="X616" s="297"/>
      <c r="Y616" s="297"/>
      <c r="Z616" s="297"/>
    </row>
    <row r="617" spans="1:26" ht="12.75" customHeight="1">
      <c r="A617" s="297"/>
      <c r="B617" s="297"/>
      <c r="C617" s="297"/>
      <c r="D617" s="297"/>
      <c r="E617" s="297"/>
      <c r="F617" s="297"/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  <c r="X617" s="297"/>
      <c r="Y617" s="297"/>
      <c r="Z617" s="297"/>
    </row>
    <row r="618" spans="1:26" ht="12.75" customHeight="1">
      <c r="A618" s="297"/>
      <c r="B618" s="297"/>
      <c r="C618" s="297"/>
      <c r="D618" s="297"/>
      <c r="E618" s="297"/>
      <c r="F618" s="297"/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  <c r="X618" s="297"/>
      <c r="Y618" s="297"/>
      <c r="Z618" s="297"/>
    </row>
    <row r="619" spans="1:26" ht="12.75" customHeight="1">
      <c r="A619" s="297"/>
      <c r="B619" s="297"/>
      <c r="C619" s="297"/>
      <c r="D619" s="297"/>
      <c r="E619" s="297"/>
      <c r="F619" s="297"/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  <c r="X619" s="297"/>
      <c r="Y619" s="297"/>
      <c r="Z619" s="297"/>
    </row>
    <row r="620" spans="1:26" ht="12.75" customHeight="1">
      <c r="A620" s="297"/>
      <c r="B620" s="297"/>
      <c r="C620" s="297"/>
      <c r="D620" s="297"/>
      <c r="E620" s="297"/>
      <c r="F620" s="297"/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  <c r="X620" s="297"/>
      <c r="Y620" s="297"/>
      <c r="Z620" s="297"/>
    </row>
    <row r="621" spans="1:26" ht="12.75" customHeight="1">
      <c r="A621" s="297"/>
      <c r="B621" s="297"/>
      <c r="C621" s="297"/>
      <c r="D621" s="297"/>
      <c r="E621" s="297"/>
      <c r="F621" s="297"/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  <c r="X621" s="297"/>
      <c r="Y621" s="297"/>
      <c r="Z621" s="297"/>
    </row>
    <row r="622" spans="1:26" ht="12.75" customHeight="1">
      <c r="A622" s="297"/>
      <c r="B622" s="297"/>
      <c r="C622" s="297"/>
      <c r="D622" s="297"/>
      <c r="E622" s="297"/>
      <c r="F622" s="297"/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  <c r="X622" s="297"/>
      <c r="Y622" s="297"/>
      <c r="Z622" s="297"/>
    </row>
    <row r="623" spans="1:26" ht="12.75" customHeight="1">
      <c r="A623" s="297"/>
      <c r="B623" s="297"/>
      <c r="C623" s="297"/>
      <c r="D623" s="297"/>
      <c r="E623" s="297"/>
      <c r="F623" s="297"/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  <c r="X623" s="297"/>
      <c r="Y623" s="297"/>
      <c r="Z623" s="297"/>
    </row>
    <row r="624" spans="1:26" ht="12.75" customHeight="1">
      <c r="A624" s="297"/>
      <c r="B624" s="297"/>
      <c r="C624" s="297"/>
      <c r="D624" s="297"/>
      <c r="E624" s="297"/>
      <c r="F624" s="297"/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  <c r="X624" s="297"/>
      <c r="Y624" s="297"/>
      <c r="Z624" s="297"/>
    </row>
    <row r="625" spans="1:26" ht="12.75" customHeight="1">
      <c r="A625" s="297"/>
      <c r="B625" s="297"/>
      <c r="C625" s="297"/>
      <c r="D625" s="297"/>
      <c r="E625" s="297"/>
      <c r="F625" s="297"/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  <c r="X625" s="297"/>
      <c r="Y625" s="297"/>
      <c r="Z625" s="297"/>
    </row>
    <row r="626" spans="1:26" ht="12.75" customHeight="1">
      <c r="A626" s="297"/>
      <c r="B626" s="297"/>
      <c r="C626" s="297"/>
      <c r="D626" s="297"/>
      <c r="E626" s="297"/>
      <c r="F626" s="297"/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  <c r="X626" s="297"/>
      <c r="Y626" s="297"/>
      <c r="Z626" s="297"/>
    </row>
    <row r="627" spans="1:26" ht="12.75" customHeight="1">
      <c r="A627" s="297"/>
      <c r="B627" s="297"/>
      <c r="C627" s="297"/>
      <c r="D627" s="297"/>
      <c r="E627" s="297"/>
      <c r="F627" s="297"/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  <c r="X627" s="297"/>
      <c r="Y627" s="297"/>
      <c r="Z627" s="297"/>
    </row>
    <row r="628" spans="1:26" ht="12.75" customHeight="1">
      <c r="A628" s="297"/>
      <c r="B628" s="297"/>
      <c r="C628" s="297"/>
      <c r="D628" s="297"/>
      <c r="E628" s="297"/>
      <c r="F628" s="297"/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  <c r="X628" s="297"/>
      <c r="Y628" s="297"/>
      <c r="Z628" s="297"/>
    </row>
    <row r="629" spans="1:26" ht="12.75" customHeight="1">
      <c r="A629" s="297"/>
      <c r="B629" s="297"/>
      <c r="C629" s="297"/>
      <c r="D629" s="297"/>
      <c r="E629" s="297"/>
      <c r="F629" s="297"/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  <c r="X629" s="297"/>
      <c r="Y629" s="297"/>
      <c r="Z629" s="297"/>
    </row>
    <row r="630" spans="1:26" ht="12.75" customHeight="1">
      <c r="A630" s="297"/>
      <c r="B630" s="297"/>
      <c r="C630" s="297"/>
      <c r="D630" s="297"/>
      <c r="E630" s="297"/>
      <c r="F630" s="297"/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  <c r="X630" s="297"/>
      <c r="Y630" s="297"/>
      <c r="Z630" s="297"/>
    </row>
    <row r="631" spans="1:26" ht="12.75" customHeight="1">
      <c r="A631" s="297"/>
      <c r="B631" s="297"/>
      <c r="C631" s="297"/>
      <c r="D631" s="297"/>
      <c r="E631" s="297"/>
      <c r="F631" s="297"/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  <c r="X631" s="297"/>
      <c r="Y631" s="297"/>
      <c r="Z631" s="297"/>
    </row>
    <row r="632" spans="1:26" ht="12.75" customHeight="1">
      <c r="A632" s="297"/>
      <c r="B632" s="297"/>
      <c r="C632" s="297"/>
      <c r="D632" s="297"/>
      <c r="E632" s="297"/>
      <c r="F632" s="297"/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  <c r="X632" s="297"/>
      <c r="Y632" s="297"/>
      <c r="Z632" s="297"/>
    </row>
    <row r="633" spans="1:26" ht="12.75" customHeight="1">
      <c r="A633" s="297"/>
      <c r="B633" s="297"/>
      <c r="C633" s="297"/>
      <c r="D633" s="297"/>
      <c r="E633" s="297"/>
      <c r="F633" s="297"/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  <c r="X633" s="297"/>
      <c r="Y633" s="297"/>
      <c r="Z633" s="297"/>
    </row>
    <row r="634" spans="1:26" ht="12.75" customHeight="1">
      <c r="A634" s="297"/>
      <c r="B634" s="297"/>
      <c r="C634" s="297"/>
      <c r="D634" s="297"/>
      <c r="E634" s="297"/>
      <c r="F634" s="297"/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  <c r="X634" s="297"/>
      <c r="Y634" s="297"/>
      <c r="Z634" s="297"/>
    </row>
    <row r="635" spans="1:26" ht="12.75" customHeight="1">
      <c r="A635" s="297"/>
      <c r="B635" s="297"/>
      <c r="C635" s="297"/>
      <c r="D635" s="297"/>
      <c r="E635" s="297"/>
      <c r="F635" s="297"/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  <c r="X635" s="297"/>
      <c r="Y635" s="297"/>
      <c r="Z635" s="297"/>
    </row>
    <row r="636" spans="1:26" ht="12.75" customHeight="1">
      <c r="A636" s="297"/>
      <c r="B636" s="297"/>
      <c r="C636" s="297"/>
      <c r="D636" s="297"/>
      <c r="E636" s="297"/>
      <c r="F636" s="297"/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  <c r="X636" s="297"/>
      <c r="Y636" s="297"/>
      <c r="Z636" s="297"/>
    </row>
    <row r="637" spans="1:26" ht="12.75" customHeight="1">
      <c r="A637" s="297"/>
      <c r="B637" s="297"/>
      <c r="C637" s="297"/>
      <c r="D637" s="297"/>
      <c r="E637" s="297"/>
      <c r="F637" s="297"/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  <c r="X637" s="297"/>
      <c r="Y637" s="297"/>
      <c r="Z637" s="297"/>
    </row>
    <row r="638" spans="1:26" ht="12.75" customHeight="1">
      <c r="A638" s="297"/>
      <c r="B638" s="297"/>
      <c r="C638" s="297"/>
      <c r="D638" s="297"/>
      <c r="E638" s="297"/>
      <c r="F638" s="297"/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  <c r="X638" s="297"/>
      <c r="Y638" s="297"/>
      <c r="Z638" s="297"/>
    </row>
    <row r="639" spans="1:26" ht="12.75" customHeight="1">
      <c r="A639" s="297"/>
      <c r="B639" s="297"/>
      <c r="C639" s="297"/>
      <c r="D639" s="297"/>
      <c r="E639" s="297"/>
      <c r="F639" s="297"/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  <c r="X639" s="297"/>
      <c r="Y639" s="297"/>
      <c r="Z639" s="297"/>
    </row>
    <row r="640" spans="1:26" ht="12.75" customHeight="1">
      <c r="A640" s="297"/>
      <c r="B640" s="297"/>
      <c r="C640" s="297"/>
      <c r="D640" s="297"/>
      <c r="E640" s="297"/>
      <c r="F640" s="297"/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  <c r="X640" s="297"/>
      <c r="Y640" s="297"/>
      <c r="Z640" s="297"/>
    </row>
    <row r="641" spans="1:26" ht="12.75" customHeight="1">
      <c r="A641" s="297"/>
      <c r="B641" s="297"/>
      <c r="C641" s="297"/>
      <c r="D641" s="297"/>
      <c r="E641" s="297"/>
      <c r="F641" s="297"/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  <c r="X641" s="297"/>
      <c r="Y641" s="297"/>
      <c r="Z641" s="297"/>
    </row>
    <row r="642" spans="1:26" ht="12.75" customHeight="1">
      <c r="A642" s="297"/>
      <c r="B642" s="297"/>
      <c r="C642" s="297"/>
      <c r="D642" s="297"/>
      <c r="E642" s="297"/>
      <c r="F642" s="297"/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  <c r="X642" s="297"/>
      <c r="Y642" s="297"/>
      <c r="Z642" s="297"/>
    </row>
    <row r="643" spans="1:26" ht="12.75" customHeight="1">
      <c r="A643" s="297"/>
      <c r="B643" s="297"/>
      <c r="C643" s="297"/>
      <c r="D643" s="297"/>
      <c r="E643" s="297"/>
      <c r="F643" s="297"/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  <c r="X643" s="297"/>
      <c r="Y643" s="297"/>
      <c r="Z643" s="297"/>
    </row>
    <row r="644" spans="1:26" ht="12.75" customHeight="1">
      <c r="A644" s="297"/>
      <c r="B644" s="297"/>
      <c r="C644" s="297"/>
      <c r="D644" s="297"/>
      <c r="E644" s="297"/>
      <c r="F644" s="297"/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  <c r="X644" s="297"/>
      <c r="Y644" s="297"/>
      <c r="Z644" s="297"/>
    </row>
    <row r="645" spans="1:26" ht="12.75" customHeight="1">
      <c r="A645" s="297"/>
      <c r="B645" s="297"/>
      <c r="C645" s="297"/>
      <c r="D645" s="297"/>
      <c r="E645" s="297"/>
      <c r="F645" s="297"/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  <c r="X645" s="297"/>
      <c r="Y645" s="297"/>
      <c r="Z645" s="297"/>
    </row>
    <row r="646" spans="1:26" ht="12.75" customHeight="1">
      <c r="A646" s="297"/>
      <c r="B646" s="297"/>
      <c r="C646" s="297"/>
      <c r="D646" s="297"/>
      <c r="E646" s="297"/>
      <c r="F646" s="297"/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  <c r="X646" s="297"/>
      <c r="Y646" s="297"/>
      <c r="Z646" s="297"/>
    </row>
    <row r="647" spans="1:26" ht="12.75" customHeight="1">
      <c r="A647" s="297"/>
      <c r="B647" s="297"/>
      <c r="C647" s="297"/>
      <c r="D647" s="297"/>
      <c r="E647" s="297"/>
      <c r="F647" s="297"/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  <c r="X647" s="297"/>
      <c r="Y647" s="297"/>
      <c r="Z647" s="297"/>
    </row>
    <row r="648" spans="1:26" ht="12.75" customHeight="1">
      <c r="A648" s="297"/>
      <c r="B648" s="297"/>
      <c r="C648" s="297"/>
      <c r="D648" s="297"/>
      <c r="E648" s="297"/>
      <c r="F648" s="297"/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  <c r="X648" s="297"/>
      <c r="Y648" s="297"/>
      <c r="Z648" s="297"/>
    </row>
    <row r="649" spans="1:26" ht="12.75" customHeight="1">
      <c r="A649" s="297"/>
      <c r="B649" s="297"/>
      <c r="C649" s="297"/>
      <c r="D649" s="297"/>
      <c r="E649" s="297"/>
      <c r="F649" s="297"/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  <c r="X649" s="297"/>
      <c r="Y649" s="297"/>
      <c r="Z649" s="297"/>
    </row>
    <row r="650" spans="1:26" ht="12.75" customHeight="1">
      <c r="A650" s="297"/>
      <c r="B650" s="297"/>
      <c r="C650" s="297"/>
      <c r="D650" s="297"/>
      <c r="E650" s="297"/>
      <c r="F650" s="297"/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  <c r="X650" s="297"/>
      <c r="Y650" s="297"/>
      <c r="Z650" s="297"/>
    </row>
    <row r="651" spans="1:26" ht="12.75" customHeight="1">
      <c r="A651" s="297"/>
      <c r="B651" s="297"/>
      <c r="C651" s="297"/>
      <c r="D651" s="297"/>
      <c r="E651" s="297"/>
      <c r="F651" s="297"/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  <c r="X651" s="297"/>
      <c r="Y651" s="297"/>
      <c r="Z651" s="297"/>
    </row>
    <row r="652" spans="1:26" ht="12.75" customHeight="1">
      <c r="A652" s="297"/>
      <c r="B652" s="297"/>
      <c r="C652" s="297"/>
      <c r="D652" s="297"/>
      <c r="E652" s="297"/>
      <c r="F652" s="297"/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  <c r="X652" s="297"/>
      <c r="Y652" s="297"/>
      <c r="Z652" s="297"/>
    </row>
    <row r="653" spans="1:26" ht="12.75" customHeight="1">
      <c r="A653" s="297"/>
      <c r="B653" s="297"/>
      <c r="C653" s="297"/>
      <c r="D653" s="297"/>
      <c r="E653" s="297"/>
      <c r="F653" s="297"/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  <c r="X653" s="297"/>
      <c r="Y653" s="297"/>
      <c r="Z653" s="297"/>
    </row>
    <row r="654" spans="1:26" ht="12.75" customHeight="1">
      <c r="A654" s="297"/>
      <c r="B654" s="297"/>
      <c r="C654" s="297"/>
      <c r="D654" s="297"/>
      <c r="E654" s="297"/>
      <c r="F654" s="297"/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  <c r="X654" s="297"/>
      <c r="Y654" s="297"/>
      <c r="Z654" s="297"/>
    </row>
    <row r="655" spans="1:26" ht="12.75" customHeight="1">
      <c r="A655" s="297"/>
      <c r="B655" s="297"/>
      <c r="C655" s="297"/>
      <c r="D655" s="297"/>
      <c r="E655" s="297"/>
      <c r="F655" s="297"/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  <c r="X655" s="297"/>
      <c r="Y655" s="297"/>
      <c r="Z655" s="297"/>
    </row>
    <row r="656" spans="1:26" ht="12.75" customHeight="1">
      <c r="A656" s="297"/>
      <c r="B656" s="297"/>
      <c r="C656" s="297"/>
      <c r="D656" s="297"/>
      <c r="E656" s="297"/>
      <c r="F656" s="297"/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  <c r="X656" s="297"/>
      <c r="Y656" s="297"/>
      <c r="Z656" s="297"/>
    </row>
    <row r="657" spans="1:26" ht="12.75" customHeight="1">
      <c r="A657" s="297"/>
      <c r="B657" s="297"/>
      <c r="C657" s="297"/>
      <c r="D657" s="297"/>
      <c r="E657" s="297"/>
      <c r="F657" s="297"/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  <c r="X657" s="297"/>
      <c r="Y657" s="297"/>
      <c r="Z657" s="297"/>
    </row>
    <row r="658" spans="1:26" ht="12.75" customHeight="1">
      <c r="A658" s="297"/>
      <c r="B658" s="297"/>
      <c r="C658" s="297"/>
      <c r="D658" s="297"/>
      <c r="E658" s="297"/>
      <c r="F658" s="297"/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  <c r="X658" s="297"/>
      <c r="Y658" s="297"/>
      <c r="Z658" s="297"/>
    </row>
    <row r="659" spans="1:26" ht="12.75" customHeight="1">
      <c r="A659" s="297"/>
      <c r="B659" s="297"/>
      <c r="C659" s="297"/>
      <c r="D659" s="297"/>
      <c r="E659" s="297"/>
      <c r="F659" s="297"/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  <c r="X659" s="297"/>
      <c r="Y659" s="297"/>
      <c r="Z659" s="297"/>
    </row>
    <row r="660" spans="1:26" ht="12.75" customHeight="1">
      <c r="A660" s="297"/>
      <c r="B660" s="297"/>
      <c r="C660" s="297"/>
      <c r="D660" s="297"/>
      <c r="E660" s="297"/>
      <c r="F660" s="297"/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  <c r="X660" s="297"/>
      <c r="Y660" s="297"/>
      <c r="Z660" s="297"/>
    </row>
    <row r="661" spans="1:26" ht="12.75" customHeight="1">
      <c r="A661" s="297"/>
      <c r="B661" s="297"/>
      <c r="C661" s="297"/>
      <c r="D661" s="297"/>
      <c r="E661" s="297"/>
      <c r="F661" s="297"/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  <c r="X661" s="297"/>
      <c r="Y661" s="297"/>
      <c r="Z661" s="297"/>
    </row>
    <row r="662" spans="1:26" ht="12.75" customHeight="1">
      <c r="A662" s="297"/>
      <c r="B662" s="297"/>
      <c r="C662" s="297"/>
      <c r="D662" s="297"/>
      <c r="E662" s="297"/>
      <c r="F662" s="297"/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  <c r="X662" s="297"/>
      <c r="Y662" s="297"/>
      <c r="Z662" s="297"/>
    </row>
    <row r="663" spans="1:26" ht="12.75" customHeight="1">
      <c r="A663" s="297"/>
      <c r="B663" s="297"/>
      <c r="C663" s="297"/>
      <c r="D663" s="297"/>
      <c r="E663" s="297"/>
      <c r="F663" s="297"/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  <c r="X663" s="297"/>
      <c r="Y663" s="297"/>
      <c r="Z663" s="297"/>
    </row>
    <row r="664" spans="1:26" ht="12.75" customHeight="1">
      <c r="A664" s="297"/>
      <c r="B664" s="297"/>
      <c r="C664" s="297"/>
      <c r="D664" s="297"/>
      <c r="E664" s="297"/>
      <c r="F664" s="297"/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  <c r="X664" s="297"/>
      <c r="Y664" s="297"/>
      <c r="Z664" s="297"/>
    </row>
    <row r="665" spans="1:26" ht="12.75" customHeight="1">
      <c r="A665" s="297"/>
      <c r="B665" s="297"/>
      <c r="C665" s="297"/>
      <c r="D665" s="297"/>
      <c r="E665" s="297"/>
      <c r="F665" s="297"/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  <c r="X665" s="297"/>
      <c r="Y665" s="297"/>
      <c r="Z665" s="297"/>
    </row>
    <row r="666" spans="1:26" ht="12.75" customHeight="1">
      <c r="A666" s="297"/>
      <c r="B666" s="297"/>
      <c r="C666" s="297"/>
      <c r="D666" s="297"/>
      <c r="E666" s="297"/>
      <c r="F666" s="297"/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  <c r="X666" s="297"/>
      <c r="Y666" s="297"/>
      <c r="Z666" s="297"/>
    </row>
    <row r="667" spans="1:26" ht="12.75" customHeight="1">
      <c r="A667" s="297"/>
      <c r="B667" s="297"/>
      <c r="C667" s="297"/>
      <c r="D667" s="297"/>
      <c r="E667" s="297"/>
      <c r="F667" s="297"/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  <c r="X667" s="297"/>
      <c r="Y667" s="297"/>
      <c r="Z667" s="297"/>
    </row>
    <row r="668" spans="1:26" ht="12.75" customHeight="1">
      <c r="A668" s="297"/>
      <c r="B668" s="297"/>
      <c r="C668" s="297"/>
      <c r="D668" s="297"/>
      <c r="E668" s="297"/>
      <c r="F668" s="297"/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  <c r="X668" s="297"/>
      <c r="Y668" s="297"/>
      <c r="Z668" s="297"/>
    </row>
    <row r="669" spans="1:26" ht="12.75" customHeight="1">
      <c r="A669" s="297"/>
      <c r="B669" s="297"/>
      <c r="C669" s="297"/>
      <c r="D669" s="297"/>
      <c r="E669" s="297"/>
      <c r="F669" s="297"/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  <c r="X669" s="297"/>
      <c r="Y669" s="297"/>
      <c r="Z669" s="297"/>
    </row>
    <row r="670" spans="1:26" ht="12.75" customHeight="1">
      <c r="A670" s="297"/>
      <c r="B670" s="297"/>
      <c r="C670" s="297"/>
      <c r="D670" s="297"/>
      <c r="E670" s="297"/>
      <c r="F670" s="297"/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  <c r="X670" s="297"/>
      <c r="Y670" s="297"/>
      <c r="Z670" s="297"/>
    </row>
    <row r="671" spans="1:26" ht="12.75" customHeight="1">
      <c r="A671" s="297"/>
      <c r="B671" s="297"/>
      <c r="C671" s="297"/>
      <c r="D671" s="297"/>
      <c r="E671" s="297"/>
      <c r="F671" s="297"/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  <c r="X671" s="297"/>
      <c r="Y671" s="297"/>
      <c r="Z671" s="297"/>
    </row>
    <row r="672" spans="1:26" ht="12.75" customHeight="1">
      <c r="A672" s="297"/>
      <c r="B672" s="297"/>
      <c r="C672" s="297"/>
      <c r="D672" s="297"/>
      <c r="E672" s="297"/>
      <c r="F672" s="297"/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  <c r="X672" s="297"/>
      <c r="Y672" s="297"/>
      <c r="Z672" s="297"/>
    </row>
    <row r="673" spans="1:26" ht="12.75" customHeight="1">
      <c r="A673" s="297"/>
      <c r="B673" s="297"/>
      <c r="C673" s="297"/>
      <c r="D673" s="297"/>
      <c r="E673" s="297"/>
      <c r="F673" s="297"/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  <c r="X673" s="297"/>
      <c r="Y673" s="297"/>
      <c r="Z673" s="297"/>
    </row>
    <row r="674" spans="1:26" ht="12.75" customHeight="1">
      <c r="A674" s="297"/>
      <c r="B674" s="297"/>
      <c r="C674" s="297"/>
      <c r="D674" s="297"/>
      <c r="E674" s="297"/>
      <c r="F674" s="297"/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  <c r="X674" s="297"/>
      <c r="Y674" s="297"/>
      <c r="Z674" s="297"/>
    </row>
    <row r="675" spans="1:26" ht="12.75" customHeight="1">
      <c r="A675" s="297"/>
      <c r="B675" s="297"/>
      <c r="C675" s="297"/>
      <c r="D675" s="297"/>
      <c r="E675" s="297"/>
      <c r="F675" s="297"/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  <c r="X675" s="297"/>
      <c r="Y675" s="297"/>
      <c r="Z675" s="297"/>
    </row>
    <row r="676" spans="1:26" ht="12.75" customHeight="1">
      <c r="A676" s="297"/>
      <c r="B676" s="297"/>
      <c r="C676" s="297"/>
      <c r="D676" s="297"/>
      <c r="E676" s="297"/>
      <c r="F676" s="297"/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  <c r="X676" s="297"/>
      <c r="Y676" s="297"/>
      <c r="Z676" s="297"/>
    </row>
    <row r="677" spans="1:26" ht="12.75" customHeight="1">
      <c r="A677" s="297"/>
      <c r="B677" s="297"/>
      <c r="C677" s="297"/>
      <c r="D677" s="297"/>
      <c r="E677" s="297"/>
      <c r="F677" s="297"/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  <c r="X677" s="297"/>
      <c r="Y677" s="297"/>
      <c r="Z677" s="297"/>
    </row>
    <row r="678" spans="1:26" ht="12.75" customHeight="1">
      <c r="A678" s="297"/>
      <c r="B678" s="297"/>
      <c r="C678" s="297"/>
      <c r="D678" s="297"/>
      <c r="E678" s="297"/>
      <c r="F678" s="297"/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  <c r="X678" s="297"/>
      <c r="Y678" s="297"/>
      <c r="Z678" s="297"/>
    </row>
    <row r="679" spans="1:26" ht="12.75" customHeight="1">
      <c r="A679" s="297"/>
      <c r="B679" s="297"/>
      <c r="C679" s="297"/>
      <c r="D679" s="297"/>
      <c r="E679" s="297"/>
      <c r="F679" s="297"/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  <c r="X679" s="297"/>
      <c r="Y679" s="297"/>
      <c r="Z679" s="297"/>
    </row>
    <row r="680" spans="1:26" ht="12.75" customHeight="1">
      <c r="A680" s="297"/>
      <c r="B680" s="297"/>
      <c r="C680" s="297"/>
      <c r="D680" s="297"/>
      <c r="E680" s="297"/>
      <c r="F680" s="297"/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  <c r="X680" s="297"/>
      <c r="Y680" s="297"/>
      <c r="Z680" s="297"/>
    </row>
    <row r="681" spans="1:26" ht="12.75" customHeight="1">
      <c r="A681" s="297"/>
      <c r="B681" s="297"/>
      <c r="C681" s="297"/>
      <c r="D681" s="297"/>
      <c r="E681" s="297"/>
      <c r="F681" s="297"/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  <c r="X681" s="297"/>
      <c r="Y681" s="297"/>
      <c r="Z681" s="297"/>
    </row>
    <row r="682" spans="1:26" ht="12.75" customHeight="1">
      <c r="A682" s="297"/>
      <c r="B682" s="297"/>
      <c r="C682" s="297"/>
      <c r="D682" s="297"/>
      <c r="E682" s="297"/>
      <c r="F682" s="297"/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  <c r="X682" s="297"/>
      <c r="Y682" s="297"/>
      <c r="Z682" s="297"/>
    </row>
    <row r="683" spans="1:26" ht="12.75" customHeight="1">
      <c r="A683" s="297"/>
      <c r="B683" s="297"/>
      <c r="C683" s="297"/>
      <c r="D683" s="297"/>
      <c r="E683" s="297"/>
      <c r="F683" s="297"/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  <c r="X683" s="297"/>
      <c r="Y683" s="297"/>
      <c r="Z683" s="297"/>
    </row>
    <row r="684" spans="1:26" ht="12.75" customHeight="1">
      <c r="A684" s="297"/>
      <c r="B684" s="297"/>
      <c r="C684" s="297"/>
      <c r="D684" s="297"/>
      <c r="E684" s="297"/>
      <c r="F684" s="297"/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  <c r="X684" s="297"/>
      <c r="Y684" s="297"/>
      <c r="Z684" s="297"/>
    </row>
    <row r="685" spans="1:26" ht="12.75" customHeight="1">
      <c r="A685" s="297"/>
      <c r="B685" s="297"/>
      <c r="C685" s="297"/>
      <c r="D685" s="297"/>
      <c r="E685" s="297"/>
      <c r="F685" s="297"/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  <c r="X685" s="297"/>
      <c r="Y685" s="297"/>
      <c r="Z685" s="297"/>
    </row>
    <row r="686" spans="1:26" ht="12.75" customHeight="1">
      <c r="A686" s="297"/>
      <c r="B686" s="297"/>
      <c r="C686" s="297"/>
      <c r="D686" s="297"/>
      <c r="E686" s="297"/>
      <c r="F686" s="297"/>
      <c r="G686" s="297"/>
      <c r="H686" s="297"/>
      <c r="I686" s="297"/>
      <c r="J686" s="297"/>
      <c r="K686" s="297"/>
      <c r="L686" s="297"/>
      <c r="M686" s="297"/>
      <c r="N686" s="297"/>
      <c r="O686" s="297"/>
      <c r="P686" s="297"/>
      <c r="Q686" s="297"/>
      <c r="R686" s="297"/>
      <c r="S686" s="297"/>
      <c r="T686" s="297"/>
      <c r="U686" s="297"/>
      <c r="V686" s="297"/>
      <c r="W686" s="297"/>
      <c r="X686" s="297"/>
      <c r="Y686" s="297"/>
      <c r="Z686" s="297"/>
    </row>
    <row r="687" spans="1:26" ht="12.75" customHeight="1">
      <c r="A687" s="297"/>
      <c r="B687" s="297"/>
      <c r="C687" s="297"/>
      <c r="D687" s="297"/>
      <c r="E687" s="297"/>
      <c r="F687" s="297"/>
      <c r="G687" s="297"/>
      <c r="H687" s="297"/>
      <c r="I687" s="297"/>
      <c r="J687" s="297"/>
      <c r="K687" s="297"/>
      <c r="L687" s="297"/>
      <c r="M687" s="297"/>
      <c r="N687" s="297"/>
      <c r="O687" s="297"/>
      <c r="P687" s="297"/>
      <c r="Q687" s="297"/>
      <c r="R687" s="297"/>
      <c r="S687" s="297"/>
      <c r="T687" s="297"/>
      <c r="U687" s="297"/>
      <c r="V687" s="297"/>
      <c r="W687" s="297"/>
      <c r="X687" s="297"/>
      <c r="Y687" s="297"/>
      <c r="Z687" s="297"/>
    </row>
    <row r="688" spans="1:26" ht="12.75" customHeight="1">
      <c r="A688" s="297"/>
      <c r="B688" s="297"/>
      <c r="C688" s="297"/>
      <c r="D688" s="297"/>
      <c r="E688" s="297"/>
      <c r="F688" s="297"/>
      <c r="G688" s="297"/>
      <c r="H688" s="297"/>
      <c r="I688" s="297"/>
      <c r="J688" s="297"/>
      <c r="K688" s="297"/>
      <c r="L688" s="297"/>
      <c r="M688" s="297"/>
      <c r="N688" s="297"/>
      <c r="O688" s="297"/>
      <c r="P688" s="297"/>
      <c r="Q688" s="297"/>
      <c r="R688" s="297"/>
      <c r="S688" s="297"/>
      <c r="T688" s="297"/>
      <c r="U688" s="297"/>
      <c r="V688" s="297"/>
      <c r="W688" s="297"/>
      <c r="X688" s="297"/>
      <c r="Y688" s="297"/>
      <c r="Z688" s="297"/>
    </row>
    <row r="689" spans="1:26" ht="12.75" customHeight="1">
      <c r="A689" s="297"/>
      <c r="B689" s="297"/>
      <c r="C689" s="297"/>
      <c r="D689" s="297"/>
      <c r="E689" s="297"/>
      <c r="F689" s="297"/>
      <c r="G689" s="297"/>
      <c r="H689" s="297"/>
      <c r="I689" s="297"/>
      <c r="J689" s="297"/>
      <c r="K689" s="297"/>
      <c r="L689" s="297"/>
      <c r="M689" s="297"/>
      <c r="N689" s="297"/>
      <c r="O689" s="297"/>
      <c r="P689" s="297"/>
      <c r="Q689" s="297"/>
      <c r="R689" s="297"/>
      <c r="S689" s="297"/>
      <c r="T689" s="297"/>
      <c r="U689" s="297"/>
      <c r="V689" s="297"/>
      <c r="W689" s="297"/>
      <c r="X689" s="297"/>
      <c r="Y689" s="297"/>
      <c r="Z689" s="297"/>
    </row>
    <row r="690" spans="1:26" ht="12.75" customHeight="1">
      <c r="A690" s="297"/>
      <c r="B690" s="297"/>
      <c r="C690" s="297"/>
      <c r="D690" s="297"/>
      <c r="E690" s="297"/>
      <c r="F690" s="297"/>
      <c r="G690" s="297"/>
      <c r="H690" s="297"/>
      <c r="I690" s="297"/>
      <c r="J690" s="297"/>
      <c r="K690" s="297"/>
      <c r="L690" s="297"/>
      <c r="M690" s="297"/>
      <c r="N690" s="297"/>
      <c r="O690" s="297"/>
      <c r="P690" s="297"/>
      <c r="Q690" s="297"/>
      <c r="R690" s="297"/>
      <c r="S690" s="297"/>
      <c r="T690" s="297"/>
      <c r="U690" s="297"/>
      <c r="V690" s="297"/>
      <c r="W690" s="297"/>
      <c r="X690" s="297"/>
      <c r="Y690" s="297"/>
      <c r="Z690" s="297"/>
    </row>
    <row r="691" spans="1:26" ht="12.75" customHeight="1">
      <c r="A691" s="297"/>
      <c r="B691" s="297"/>
      <c r="C691" s="297"/>
      <c r="D691" s="297"/>
      <c r="E691" s="297"/>
      <c r="F691" s="297"/>
      <c r="G691" s="297"/>
      <c r="H691" s="297"/>
      <c r="I691" s="297"/>
      <c r="J691" s="297"/>
      <c r="K691" s="297"/>
      <c r="L691" s="297"/>
      <c r="M691" s="297"/>
      <c r="N691" s="297"/>
      <c r="O691" s="297"/>
      <c r="P691" s="297"/>
      <c r="Q691" s="297"/>
      <c r="R691" s="297"/>
      <c r="S691" s="297"/>
      <c r="T691" s="297"/>
      <c r="U691" s="297"/>
      <c r="V691" s="297"/>
      <c r="W691" s="297"/>
      <c r="X691" s="297"/>
      <c r="Y691" s="297"/>
      <c r="Z691" s="297"/>
    </row>
    <row r="692" spans="1:26" ht="12.75" customHeight="1">
      <c r="A692" s="297"/>
      <c r="B692" s="297"/>
      <c r="C692" s="297"/>
      <c r="D692" s="297"/>
      <c r="E692" s="297"/>
      <c r="F692" s="297"/>
      <c r="G692" s="297"/>
      <c r="H692" s="297"/>
      <c r="I692" s="297"/>
      <c r="J692" s="297"/>
      <c r="K692" s="297"/>
      <c r="L692" s="297"/>
      <c r="M692" s="297"/>
      <c r="N692" s="297"/>
      <c r="O692" s="297"/>
      <c r="P692" s="297"/>
      <c r="Q692" s="297"/>
      <c r="R692" s="297"/>
      <c r="S692" s="297"/>
      <c r="T692" s="297"/>
      <c r="U692" s="297"/>
      <c r="V692" s="297"/>
      <c r="W692" s="297"/>
      <c r="X692" s="297"/>
      <c r="Y692" s="297"/>
      <c r="Z692" s="297"/>
    </row>
    <row r="693" spans="1:26" ht="12.75" customHeight="1">
      <c r="A693" s="297"/>
      <c r="B693" s="297"/>
      <c r="C693" s="297"/>
      <c r="D693" s="297"/>
      <c r="E693" s="297"/>
      <c r="F693" s="297"/>
      <c r="G693" s="297"/>
      <c r="H693" s="297"/>
      <c r="I693" s="297"/>
      <c r="J693" s="297"/>
      <c r="K693" s="297"/>
      <c r="L693" s="297"/>
      <c r="M693" s="297"/>
      <c r="N693" s="297"/>
      <c r="O693" s="297"/>
      <c r="P693" s="297"/>
      <c r="Q693" s="297"/>
      <c r="R693" s="297"/>
      <c r="S693" s="297"/>
      <c r="T693" s="297"/>
      <c r="U693" s="297"/>
      <c r="V693" s="297"/>
      <c r="W693" s="297"/>
      <c r="X693" s="297"/>
      <c r="Y693" s="297"/>
      <c r="Z693" s="297"/>
    </row>
    <row r="694" spans="1:26" ht="12.75" customHeight="1">
      <c r="A694" s="297"/>
      <c r="B694" s="297"/>
      <c r="C694" s="297"/>
      <c r="D694" s="297"/>
      <c r="E694" s="297"/>
      <c r="F694" s="297"/>
      <c r="G694" s="297"/>
      <c r="H694" s="297"/>
      <c r="I694" s="297"/>
      <c r="J694" s="297"/>
      <c r="K694" s="297"/>
      <c r="L694" s="297"/>
      <c r="M694" s="297"/>
      <c r="N694" s="297"/>
      <c r="O694" s="297"/>
      <c r="P694" s="297"/>
      <c r="Q694" s="297"/>
      <c r="R694" s="297"/>
      <c r="S694" s="297"/>
      <c r="T694" s="297"/>
      <c r="U694" s="297"/>
      <c r="V694" s="297"/>
      <c r="W694" s="297"/>
      <c r="X694" s="297"/>
      <c r="Y694" s="297"/>
      <c r="Z694" s="297"/>
    </row>
    <row r="695" spans="1:26" ht="12.75" customHeight="1">
      <c r="A695" s="297"/>
      <c r="B695" s="297"/>
      <c r="C695" s="297"/>
      <c r="D695" s="297"/>
      <c r="E695" s="297"/>
      <c r="F695" s="297"/>
      <c r="G695" s="297"/>
      <c r="H695" s="297"/>
      <c r="I695" s="297"/>
      <c r="J695" s="297"/>
      <c r="K695" s="297"/>
      <c r="L695" s="297"/>
      <c r="M695" s="297"/>
      <c r="N695" s="297"/>
      <c r="O695" s="297"/>
      <c r="P695" s="297"/>
      <c r="Q695" s="297"/>
      <c r="R695" s="297"/>
      <c r="S695" s="297"/>
      <c r="T695" s="297"/>
      <c r="U695" s="297"/>
      <c r="V695" s="297"/>
      <c r="W695" s="297"/>
      <c r="X695" s="297"/>
      <c r="Y695" s="297"/>
      <c r="Z695" s="297"/>
    </row>
    <row r="696" spans="1:26" ht="12.75" customHeight="1">
      <c r="A696" s="297"/>
      <c r="B696" s="297"/>
      <c r="C696" s="297"/>
      <c r="D696" s="297"/>
      <c r="E696" s="297"/>
      <c r="F696" s="297"/>
      <c r="G696" s="297"/>
      <c r="H696" s="297"/>
      <c r="I696" s="297"/>
      <c r="J696" s="297"/>
      <c r="K696" s="297"/>
      <c r="L696" s="297"/>
      <c r="M696" s="297"/>
      <c r="N696" s="297"/>
      <c r="O696" s="297"/>
      <c r="P696" s="297"/>
      <c r="Q696" s="297"/>
      <c r="R696" s="297"/>
      <c r="S696" s="297"/>
      <c r="T696" s="297"/>
      <c r="U696" s="297"/>
      <c r="V696" s="297"/>
      <c r="W696" s="297"/>
      <c r="X696" s="297"/>
      <c r="Y696" s="297"/>
      <c r="Z696" s="297"/>
    </row>
    <row r="697" spans="1:26" ht="12.75" customHeight="1">
      <c r="A697" s="297"/>
      <c r="B697" s="297"/>
      <c r="C697" s="297"/>
      <c r="D697" s="297"/>
      <c r="E697" s="297"/>
      <c r="F697" s="297"/>
      <c r="G697" s="297"/>
      <c r="H697" s="297"/>
      <c r="I697" s="297"/>
      <c r="J697" s="297"/>
      <c r="K697" s="297"/>
      <c r="L697" s="297"/>
      <c r="M697" s="297"/>
      <c r="N697" s="297"/>
      <c r="O697" s="297"/>
      <c r="P697" s="297"/>
      <c r="Q697" s="297"/>
      <c r="R697" s="297"/>
      <c r="S697" s="297"/>
      <c r="T697" s="297"/>
      <c r="U697" s="297"/>
      <c r="V697" s="297"/>
      <c r="W697" s="297"/>
      <c r="X697" s="297"/>
      <c r="Y697" s="297"/>
      <c r="Z697" s="297"/>
    </row>
    <row r="698" spans="1:26" ht="12.75" customHeight="1">
      <c r="A698" s="297"/>
      <c r="B698" s="297"/>
      <c r="C698" s="297"/>
      <c r="D698" s="297"/>
      <c r="E698" s="297"/>
      <c r="F698" s="297"/>
      <c r="G698" s="297"/>
      <c r="H698" s="297"/>
      <c r="I698" s="297"/>
      <c r="J698" s="297"/>
      <c r="K698" s="297"/>
      <c r="L698" s="297"/>
      <c r="M698" s="297"/>
      <c r="N698" s="297"/>
      <c r="O698" s="297"/>
      <c r="P698" s="297"/>
      <c r="Q698" s="297"/>
      <c r="R698" s="297"/>
      <c r="S698" s="297"/>
      <c r="T698" s="297"/>
      <c r="U698" s="297"/>
      <c r="V698" s="297"/>
      <c r="W698" s="297"/>
      <c r="X698" s="297"/>
      <c r="Y698" s="297"/>
      <c r="Z698" s="297"/>
    </row>
    <row r="699" spans="1:26" ht="12.75" customHeight="1">
      <c r="A699" s="297"/>
      <c r="B699" s="297"/>
      <c r="C699" s="297"/>
      <c r="D699" s="297"/>
      <c r="E699" s="297"/>
      <c r="F699" s="297"/>
      <c r="G699" s="297"/>
      <c r="H699" s="297"/>
      <c r="I699" s="297"/>
      <c r="J699" s="297"/>
      <c r="K699" s="297"/>
      <c r="L699" s="297"/>
      <c r="M699" s="297"/>
      <c r="N699" s="297"/>
      <c r="O699" s="297"/>
      <c r="P699" s="297"/>
      <c r="Q699" s="297"/>
      <c r="R699" s="297"/>
      <c r="S699" s="297"/>
      <c r="T699" s="297"/>
      <c r="U699" s="297"/>
      <c r="V699" s="297"/>
      <c r="W699" s="297"/>
      <c r="X699" s="297"/>
      <c r="Y699" s="297"/>
      <c r="Z699" s="297"/>
    </row>
    <row r="700" spans="1:26" ht="12.75" customHeight="1">
      <c r="A700" s="297"/>
      <c r="B700" s="297"/>
      <c r="C700" s="297"/>
      <c r="D700" s="297"/>
      <c r="E700" s="297"/>
      <c r="F700" s="297"/>
      <c r="G700" s="297"/>
      <c r="H700" s="297"/>
      <c r="I700" s="297"/>
      <c r="J700" s="297"/>
      <c r="K700" s="297"/>
      <c r="L700" s="297"/>
      <c r="M700" s="297"/>
      <c r="N700" s="297"/>
      <c r="O700" s="297"/>
      <c r="P700" s="297"/>
      <c r="Q700" s="297"/>
      <c r="R700" s="297"/>
      <c r="S700" s="297"/>
      <c r="T700" s="297"/>
      <c r="U700" s="297"/>
      <c r="V700" s="297"/>
      <c r="W700" s="297"/>
      <c r="X700" s="297"/>
      <c r="Y700" s="297"/>
      <c r="Z700" s="297"/>
    </row>
    <row r="701" spans="1:26" ht="12.75" customHeight="1">
      <c r="A701" s="297"/>
      <c r="B701" s="297"/>
      <c r="C701" s="297"/>
      <c r="D701" s="297"/>
      <c r="E701" s="297"/>
      <c r="F701" s="297"/>
      <c r="G701" s="297"/>
      <c r="H701" s="297"/>
      <c r="I701" s="297"/>
      <c r="J701" s="297"/>
      <c r="K701" s="297"/>
      <c r="L701" s="297"/>
      <c r="M701" s="297"/>
      <c r="N701" s="297"/>
      <c r="O701" s="297"/>
      <c r="P701" s="297"/>
      <c r="Q701" s="297"/>
      <c r="R701" s="297"/>
      <c r="S701" s="297"/>
      <c r="T701" s="297"/>
      <c r="U701" s="297"/>
      <c r="V701" s="297"/>
      <c r="W701" s="297"/>
      <c r="X701" s="297"/>
      <c r="Y701" s="297"/>
      <c r="Z701" s="297"/>
    </row>
    <row r="702" spans="1:26" ht="12.75" customHeight="1">
      <c r="A702" s="297"/>
      <c r="B702" s="297"/>
      <c r="C702" s="297"/>
      <c r="D702" s="297"/>
      <c r="E702" s="297"/>
      <c r="F702" s="297"/>
      <c r="G702" s="297"/>
      <c r="H702" s="297"/>
      <c r="I702" s="297"/>
      <c r="J702" s="297"/>
      <c r="K702" s="297"/>
      <c r="L702" s="297"/>
      <c r="M702" s="297"/>
      <c r="N702" s="297"/>
      <c r="O702" s="297"/>
      <c r="P702" s="297"/>
      <c r="Q702" s="297"/>
      <c r="R702" s="297"/>
      <c r="S702" s="297"/>
      <c r="T702" s="297"/>
      <c r="U702" s="297"/>
      <c r="V702" s="297"/>
      <c r="W702" s="297"/>
      <c r="X702" s="297"/>
      <c r="Y702" s="297"/>
      <c r="Z702" s="297"/>
    </row>
    <row r="703" spans="1:26" ht="12.75" customHeight="1">
      <c r="A703" s="297"/>
      <c r="B703" s="297"/>
      <c r="C703" s="297"/>
      <c r="D703" s="297"/>
      <c r="E703" s="297"/>
      <c r="F703" s="297"/>
      <c r="G703" s="297"/>
      <c r="H703" s="297"/>
      <c r="I703" s="297"/>
      <c r="J703" s="297"/>
      <c r="K703" s="297"/>
      <c r="L703" s="297"/>
      <c r="M703" s="297"/>
      <c r="N703" s="297"/>
      <c r="O703" s="297"/>
      <c r="P703" s="297"/>
      <c r="Q703" s="297"/>
      <c r="R703" s="297"/>
      <c r="S703" s="297"/>
      <c r="T703" s="297"/>
      <c r="U703" s="297"/>
      <c r="V703" s="297"/>
      <c r="W703" s="297"/>
      <c r="X703" s="297"/>
      <c r="Y703" s="297"/>
      <c r="Z703" s="297"/>
    </row>
    <row r="704" spans="1:26" ht="12.75" customHeight="1">
      <c r="A704" s="297"/>
      <c r="B704" s="297"/>
      <c r="C704" s="297"/>
      <c r="D704" s="297"/>
      <c r="E704" s="297"/>
      <c r="F704" s="297"/>
      <c r="G704" s="297"/>
      <c r="H704" s="297"/>
      <c r="I704" s="297"/>
      <c r="J704" s="297"/>
      <c r="K704" s="297"/>
      <c r="L704" s="297"/>
      <c r="M704" s="297"/>
      <c r="N704" s="297"/>
      <c r="O704" s="297"/>
      <c r="P704" s="297"/>
      <c r="Q704" s="297"/>
      <c r="R704" s="297"/>
      <c r="S704" s="297"/>
      <c r="T704" s="297"/>
      <c r="U704" s="297"/>
      <c r="V704" s="297"/>
      <c r="W704" s="297"/>
      <c r="X704" s="297"/>
      <c r="Y704" s="297"/>
      <c r="Z704" s="297"/>
    </row>
    <row r="705" spans="1:26" ht="12.75" customHeight="1">
      <c r="A705" s="297"/>
      <c r="B705" s="297"/>
      <c r="C705" s="297"/>
      <c r="D705" s="297"/>
      <c r="E705" s="297"/>
      <c r="F705" s="297"/>
      <c r="G705" s="297"/>
      <c r="H705" s="297"/>
      <c r="I705" s="297"/>
      <c r="J705" s="297"/>
      <c r="K705" s="297"/>
      <c r="L705" s="297"/>
      <c r="M705" s="297"/>
      <c r="N705" s="297"/>
      <c r="O705" s="297"/>
      <c r="P705" s="297"/>
      <c r="Q705" s="297"/>
      <c r="R705" s="297"/>
      <c r="S705" s="297"/>
      <c r="T705" s="297"/>
      <c r="U705" s="297"/>
      <c r="V705" s="297"/>
      <c r="W705" s="297"/>
      <c r="X705" s="297"/>
      <c r="Y705" s="297"/>
      <c r="Z705" s="297"/>
    </row>
    <row r="706" spans="1:26" ht="12.75" customHeight="1">
      <c r="A706" s="297"/>
      <c r="B706" s="297"/>
      <c r="C706" s="297"/>
      <c r="D706" s="297"/>
      <c r="E706" s="297"/>
      <c r="F706" s="297"/>
      <c r="G706" s="297"/>
      <c r="H706" s="297"/>
      <c r="I706" s="297"/>
      <c r="J706" s="297"/>
      <c r="K706" s="297"/>
      <c r="L706" s="297"/>
      <c r="M706" s="297"/>
      <c r="N706" s="297"/>
      <c r="O706" s="297"/>
      <c r="P706" s="297"/>
      <c r="Q706" s="297"/>
      <c r="R706" s="297"/>
      <c r="S706" s="297"/>
      <c r="T706" s="297"/>
      <c r="U706" s="297"/>
      <c r="V706" s="297"/>
      <c r="W706" s="297"/>
      <c r="X706" s="297"/>
      <c r="Y706" s="297"/>
      <c r="Z706" s="297"/>
    </row>
    <row r="707" spans="1:26" ht="12.75" customHeight="1">
      <c r="A707" s="297"/>
      <c r="B707" s="297"/>
      <c r="C707" s="297"/>
      <c r="D707" s="297"/>
      <c r="E707" s="297"/>
      <c r="F707" s="297"/>
      <c r="G707" s="297"/>
      <c r="H707" s="297"/>
      <c r="I707" s="297"/>
      <c r="J707" s="297"/>
      <c r="K707" s="297"/>
      <c r="L707" s="297"/>
      <c r="M707" s="297"/>
      <c r="N707" s="297"/>
      <c r="O707" s="297"/>
      <c r="P707" s="297"/>
      <c r="Q707" s="297"/>
      <c r="R707" s="297"/>
      <c r="S707" s="297"/>
      <c r="T707" s="297"/>
      <c r="U707" s="297"/>
      <c r="V707" s="297"/>
      <c r="W707" s="297"/>
      <c r="X707" s="297"/>
      <c r="Y707" s="297"/>
      <c r="Z707" s="297"/>
    </row>
    <row r="708" spans="1:26" ht="12.75" customHeight="1">
      <c r="A708" s="297"/>
      <c r="B708" s="297"/>
      <c r="C708" s="297"/>
      <c r="D708" s="297"/>
      <c r="E708" s="297"/>
      <c r="F708" s="297"/>
      <c r="G708" s="297"/>
      <c r="H708" s="297"/>
      <c r="I708" s="297"/>
      <c r="J708" s="297"/>
      <c r="K708" s="297"/>
      <c r="L708" s="297"/>
      <c r="M708" s="297"/>
      <c r="N708" s="297"/>
      <c r="O708" s="297"/>
      <c r="P708" s="297"/>
      <c r="Q708" s="297"/>
      <c r="R708" s="297"/>
      <c r="S708" s="297"/>
      <c r="T708" s="297"/>
      <c r="U708" s="297"/>
      <c r="V708" s="297"/>
      <c r="W708" s="297"/>
      <c r="X708" s="297"/>
      <c r="Y708" s="297"/>
      <c r="Z708" s="297"/>
    </row>
    <row r="709" spans="1:26" ht="12.75" customHeight="1">
      <c r="A709" s="297"/>
      <c r="B709" s="297"/>
      <c r="C709" s="297"/>
      <c r="D709" s="297"/>
      <c r="E709" s="297"/>
      <c r="F709" s="297"/>
      <c r="G709" s="297"/>
      <c r="H709" s="297"/>
      <c r="I709" s="297"/>
      <c r="J709" s="297"/>
      <c r="K709" s="297"/>
      <c r="L709" s="297"/>
      <c r="M709" s="297"/>
      <c r="N709" s="297"/>
      <c r="O709" s="297"/>
      <c r="P709" s="297"/>
      <c r="Q709" s="297"/>
      <c r="R709" s="297"/>
      <c r="S709" s="297"/>
      <c r="T709" s="297"/>
      <c r="U709" s="297"/>
      <c r="V709" s="297"/>
      <c r="W709" s="297"/>
      <c r="X709" s="297"/>
      <c r="Y709" s="297"/>
      <c r="Z709" s="297"/>
    </row>
    <row r="710" spans="1:26" ht="12.75" customHeight="1">
      <c r="A710" s="297"/>
      <c r="B710" s="297"/>
      <c r="C710" s="297"/>
      <c r="D710" s="297"/>
      <c r="E710" s="297"/>
      <c r="F710" s="297"/>
      <c r="G710" s="297"/>
      <c r="H710" s="297"/>
      <c r="I710" s="297"/>
      <c r="J710" s="297"/>
      <c r="K710" s="297"/>
      <c r="L710" s="297"/>
      <c r="M710" s="297"/>
      <c r="N710" s="297"/>
      <c r="O710" s="297"/>
      <c r="P710" s="297"/>
      <c r="Q710" s="297"/>
      <c r="R710" s="297"/>
      <c r="S710" s="297"/>
      <c r="T710" s="297"/>
      <c r="U710" s="297"/>
      <c r="V710" s="297"/>
      <c r="W710" s="297"/>
      <c r="X710" s="297"/>
      <c r="Y710" s="297"/>
      <c r="Z710" s="297"/>
    </row>
    <row r="711" spans="1:26" ht="12.75" customHeight="1">
      <c r="A711" s="297"/>
      <c r="B711" s="297"/>
      <c r="C711" s="297"/>
      <c r="D711" s="297"/>
      <c r="E711" s="297"/>
      <c r="F711" s="297"/>
      <c r="G711" s="297"/>
      <c r="H711" s="297"/>
      <c r="I711" s="297"/>
      <c r="J711" s="297"/>
      <c r="K711" s="297"/>
      <c r="L711" s="297"/>
      <c r="M711" s="297"/>
      <c r="N711" s="297"/>
      <c r="O711" s="297"/>
      <c r="P711" s="297"/>
      <c r="Q711" s="297"/>
      <c r="R711" s="297"/>
      <c r="S711" s="297"/>
      <c r="T711" s="297"/>
      <c r="U711" s="297"/>
      <c r="V711" s="297"/>
      <c r="W711" s="297"/>
      <c r="X711" s="297"/>
      <c r="Y711" s="297"/>
      <c r="Z711" s="297"/>
    </row>
    <row r="712" spans="1:26" ht="12.75" customHeight="1">
      <c r="A712" s="297"/>
      <c r="B712" s="297"/>
      <c r="C712" s="297"/>
      <c r="D712" s="297"/>
      <c r="E712" s="297"/>
      <c r="F712" s="297"/>
      <c r="G712" s="297"/>
      <c r="H712" s="297"/>
      <c r="I712" s="297"/>
      <c r="J712" s="297"/>
      <c r="K712" s="297"/>
      <c r="L712" s="297"/>
      <c r="M712" s="297"/>
      <c r="N712" s="297"/>
      <c r="O712" s="297"/>
      <c r="P712" s="297"/>
      <c r="Q712" s="297"/>
      <c r="R712" s="297"/>
      <c r="S712" s="297"/>
      <c r="T712" s="297"/>
      <c r="U712" s="297"/>
      <c r="V712" s="297"/>
      <c r="W712" s="297"/>
      <c r="X712" s="297"/>
      <c r="Y712" s="297"/>
      <c r="Z712" s="297"/>
    </row>
    <row r="713" spans="1:26" ht="12.75" customHeight="1">
      <c r="A713" s="297"/>
      <c r="B713" s="297"/>
      <c r="C713" s="297"/>
      <c r="D713" s="297"/>
      <c r="E713" s="297"/>
      <c r="F713" s="297"/>
      <c r="G713" s="297"/>
      <c r="H713" s="297"/>
      <c r="I713" s="297"/>
      <c r="J713" s="297"/>
      <c r="K713" s="297"/>
      <c r="L713" s="297"/>
      <c r="M713" s="297"/>
      <c r="N713" s="297"/>
      <c r="O713" s="297"/>
      <c r="P713" s="297"/>
      <c r="Q713" s="297"/>
      <c r="R713" s="297"/>
      <c r="S713" s="297"/>
      <c r="T713" s="297"/>
      <c r="U713" s="297"/>
      <c r="V713" s="297"/>
      <c r="W713" s="297"/>
      <c r="X713" s="297"/>
      <c r="Y713" s="297"/>
      <c r="Z713" s="297"/>
    </row>
    <row r="714" spans="1:26" ht="12.75" customHeight="1">
      <c r="A714" s="297"/>
      <c r="B714" s="297"/>
      <c r="C714" s="297"/>
      <c r="D714" s="297"/>
      <c r="E714" s="297"/>
      <c r="F714" s="297"/>
      <c r="G714" s="297"/>
      <c r="H714" s="297"/>
      <c r="I714" s="297"/>
      <c r="J714" s="297"/>
      <c r="K714" s="297"/>
      <c r="L714" s="297"/>
      <c r="M714" s="297"/>
      <c r="N714" s="297"/>
      <c r="O714" s="297"/>
      <c r="P714" s="297"/>
      <c r="Q714" s="297"/>
      <c r="R714" s="297"/>
      <c r="S714" s="297"/>
      <c r="T714" s="297"/>
      <c r="U714" s="297"/>
      <c r="V714" s="297"/>
      <c r="W714" s="297"/>
      <c r="X714" s="297"/>
      <c r="Y714" s="297"/>
      <c r="Z714" s="297"/>
    </row>
    <row r="715" spans="1:26" ht="12.75" customHeight="1">
      <c r="A715" s="297"/>
      <c r="B715" s="297"/>
      <c r="C715" s="297"/>
      <c r="D715" s="297"/>
      <c r="E715" s="297"/>
      <c r="F715" s="297"/>
      <c r="G715" s="297"/>
      <c r="H715" s="297"/>
      <c r="I715" s="297"/>
      <c r="J715" s="297"/>
      <c r="K715" s="297"/>
      <c r="L715" s="297"/>
      <c r="M715" s="297"/>
      <c r="N715" s="297"/>
      <c r="O715" s="297"/>
      <c r="P715" s="297"/>
      <c r="Q715" s="297"/>
      <c r="R715" s="297"/>
      <c r="S715" s="297"/>
      <c r="T715" s="297"/>
      <c r="U715" s="297"/>
      <c r="V715" s="297"/>
      <c r="W715" s="297"/>
      <c r="X715" s="297"/>
      <c r="Y715" s="297"/>
      <c r="Z715" s="297"/>
    </row>
    <row r="716" spans="1:26" ht="12.75" customHeight="1">
      <c r="A716" s="297"/>
      <c r="B716" s="297"/>
      <c r="C716" s="297"/>
      <c r="D716" s="297"/>
      <c r="E716" s="297"/>
      <c r="F716" s="297"/>
      <c r="G716" s="297"/>
      <c r="H716" s="297"/>
      <c r="I716" s="297"/>
      <c r="J716" s="297"/>
      <c r="K716" s="297"/>
      <c r="L716" s="297"/>
      <c r="M716" s="297"/>
      <c r="N716" s="297"/>
      <c r="O716" s="297"/>
      <c r="P716" s="297"/>
      <c r="Q716" s="297"/>
      <c r="R716" s="297"/>
      <c r="S716" s="297"/>
      <c r="T716" s="297"/>
      <c r="U716" s="297"/>
      <c r="V716" s="297"/>
      <c r="W716" s="297"/>
      <c r="X716" s="297"/>
      <c r="Y716" s="297"/>
      <c r="Z716" s="297"/>
    </row>
    <row r="717" spans="1:26" ht="12.75" customHeight="1">
      <c r="A717" s="297"/>
      <c r="B717" s="297"/>
      <c r="C717" s="297"/>
      <c r="D717" s="297"/>
      <c r="E717" s="297"/>
      <c r="F717" s="297"/>
      <c r="G717" s="297"/>
      <c r="H717" s="297"/>
      <c r="I717" s="297"/>
      <c r="J717" s="297"/>
      <c r="K717" s="297"/>
      <c r="L717" s="297"/>
      <c r="M717" s="297"/>
      <c r="N717" s="297"/>
      <c r="O717" s="297"/>
      <c r="P717" s="297"/>
      <c r="Q717" s="297"/>
      <c r="R717" s="297"/>
      <c r="S717" s="297"/>
      <c r="T717" s="297"/>
      <c r="U717" s="297"/>
      <c r="V717" s="297"/>
      <c r="W717" s="297"/>
      <c r="X717" s="297"/>
      <c r="Y717" s="297"/>
      <c r="Z717" s="297"/>
    </row>
    <row r="718" spans="1:26" ht="12.75" customHeight="1">
      <c r="A718" s="297"/>
      <c r="B718" s="297"/>
      <c r="C718" s="297"/>
      <c r="D718" s="297"/>
      <c r="E718" s="297"/>
      <c r="F718" s="297"/>
      <c r="G718" s="297"/>
      <c r="H718" s="297"/>
      <c r="I718" s="297"/>
      <c r="J718" s="297"/>
      <c r="K718" s="297"/>
      <c r="L718" s="297"/>
      <c r="M718" s="297"/>
      <c r="N718" s="297"/>
      <c r="O718" s="297"/>
      <c r="P718" s="297"/>
      <c r="Q718" s="297"/>
      <c r="R718" s="297"/>
      <c r="S718" s="297"/>
      <c r="T718" s="297"/>
      <c r="U718" s="297"/>
      <c r="V718" s="297"/>
      <c r="W718" s="297"/>
      <c r="X718" s="297"/>
      <c r="Y718" s="297"/>
      <c r="Z718" s="297"/>
    </row>
    <row r="719" spans="1:26" ht="12.75" customHeight="1">
      <c r="A719" s="297"/>
      <c r="B719" s="297"/>
      <c r="C719" s="297"/>
      <c r="D719" s="297"/>
      <c r="E719" s="297"/>
      <c r="F719" s="297"/>
      <c r="G719" s="297"/>
      <c r="H719" s="297"/>
      <c r="I719" s="297"/>
      <c r="J719" s="297"/>
      <c r="K719" s="297"/>
      <c r="L719" s="297"/>
      <c r="M719" s="297"/>
      <c r="N719" s="297"/>
      <c r="O719" s="297"/>
      <c r="P719" s="297"/>
      <c r="Q719" s="297"/>
      <c r="R719" s="297"/>
      <c r="S719" s="297"/>
      <c r="T719" s="297"/>
      <c r="U719" s="297"/>
      <c r="V719" s="297"/>
      <c r="W719" s="297"/>
      <c r="X719" s="297"/>
      <c r="Y719" s="297"/>
      <c r="Z719" s="297"/>
    </row>
    <row r="720" spans="1:26" ht="12.75" customHeight="1">
      <c r="A720" s="297"/>
      <c r="B720" s="297"/>
      <c r="C720" s="297"/>
      <c r="D720" s="297"/>
      <c r="E720" s="297"/>
      <c r="F720" s="297"/>
      <c r="G720" s="297"/>
      <c r="H720" s="297"/>
      <c r="I720" s="297"/>
      <c r="J720" s="297"/>
      <c r="K720" s="297"/>
      <c r="L720" s="297"/>
      <c r="M720" s="297"/>
      <c r="N720" s="297"/>
      <c r="O720" s="297"/>
      <c r="P720" s="297"/>
      <c r="Q720" s="297"/>
      <c r="R720" s="297"/>
      <c r="S720" s="297"/>
      <c r="T720" s="297"/>
      <c r="U720" s="297"/>
      <c r="V720" s="297"/>
      <c r="W720" s="297"/>
      <c r="X720" s="297"/>
      <c r="Y720" s="297"/>
      <c r="Z720" s="297"/>
    </row>
    <row r="721" spans="1:26" ht="12.75" customHeight="1">
      <c r="A721" s="297"/>
      <c r="B721" s="297"/>
      <c r="C721" s="297"/>
      <c r="D721" s="297"/>
      <c r="E721" s="297"/>
      <c r="F721" s="297"/>
      <c r="G721" s="297"/>
      <c r="H721" s="297"/>
      <c r="I721" s="297"/>
      <c r="J721" s="297"/>
      <c r="K721" s="297"/>
      <c r="L721" s="297"/>
      <c r="M721" s="297"/>
      <c r="N721" s="297"/>
      <c r="O721" s="297"/>
      <c r="P721" s="297"/>
      <c r="Q721" s="297"/>
      <c r="R721" s="297"/>
      <c r="S721" s="297"/>
      <c r="T721" s="297"/>
      <c r="U721" s="297"/>
      <c r="V721" s="297"/>
      <c r="W721" s="297"/>
      <c r="X721" s="297"/>
      <c r="Y721" s="297"/>
      <c r="Z721" s="297"/>
    </row>
    <row r="722" spans="1:26" ht="12.75" customHeight="1">
      <c r="A722" s="297"/>
      <c r="B722" s="297"/>
      <c r="C722" s="297"/>
      <c r="D722" s="297"/>
      <c r="E722" s="297"/>
      <c r="F722" s="297"/>
      <c r="G722" s="297"/>
      <c r="H722" s="297"/>
      <c r="I722" s="297"/>
      <c r="J722" s="297"/>
      <c r="K722" s="297"/>
      <c r="L722" s="297"/>
      <c r="M722" s="297"/>
      <c r="N722" s="297"/>
      <c r="O722" s="297"/>
      <c r="P722" s="297"/>
      <c r="Q722" s="297"/>
      <c r="R722" s="297"/>
      <c r="S722" s="297"/>
      <c r="T722" s="297"/>
      <c r="U722" s="297"/>
      <c r="V722" s="297"/>
      <c r="W722" s="297"/>
      <c r="X722" s="297"/>
      <c r="Y722" s="297"/>
      <c r="Z722" s="297"/>
    </row>
    <row r="723" spans="1:26" ht="12.75" customHeight="1">
      <c r="A723" s="297"/>
      <c r="B723" s="297"/>
      <c r="C723" s="297"/>
      <c r="D723" s="297"/>
      <c r="E723" s="297"/>
      <c r="F723" s="297"/>
      <c r="G723" s="297"/>
      <c r="H723" s="297"/>
      <c r="I723" s="297"/>
      <c r="J723" s="297"/>
      <c r="K723" s="297"/>
      <c r="L723" s="297"/>
      <c r="M723" s="297"/>
      <c r="N723" s="297"/>
      <c r="O723" s="297"/>
      <c r="P723" s="297"/>
      <c r="Q723" s="297"/>
      <c r="R723" s="297"/>
      <c r="S723" s="297"/>
      <c r="T723" s="297"/>
      <c r="U723" s="297"/>
      <c r="V723" s="297"/>
      <c r="W723" s="297"/>
      <c r="X723" s="297"/>
      <c r="Y723" s="297"/>
      <c r="Z723" s="297"/>
    </row>
    <row r="724" spans="1:26" ht="12.75" customHeight="1">
      <c r="A724" s="297"/>
      <c r="B724" s="297"/>
      <c r="C724" s="297"/>
      <c r="D724" s="297"/>
      <c r="E724" s="297"/>
      <c r="F724" s="297"/>
      <c r="G724" s="297"/>
      <c r="H724" s="297"/>
      <c r="I724" s="297"/>
      <c r="J724" s="297"/>
      <c r="K724" s="297"/>
      <c r="L724" s="297"/>
      <c r="M724" s="297"/>
      <c r="N724" s="297"/>
      <c r="O724" s="297"/>
      <c r="P724" s="297"/>
      <c r="Q724" s="297"/>
      <c r="R724" s="297"/>
      <c r="S724" s="297"/>
      <c r="T724" s="297"/>
      <c r="U724" s="297"/>
      <c r="V724" s="297"/>
      <c r="W724" s="297"/>
      <c r="X724" s="297"/>
      <c r="Y724" s="297"/>
      <c r="Z724" s="297"/>
    </row>
    <row r="725" spans="1:26" ht="12.75" customHeight="1">
      <c r="A725" s="297"/>
      <c r="B725" s="297"/>
      <c r="C725" s="297"/>
      <c r="D725" s="297"/>
      <c r="E725" s="297"/>
      <c r="F725" s="297"/>
      <c r="G725" s="297"/>
      <c r="H725" s="297"/>
      <c r="I725" s="297"/>
      <c r="J725" s="297"/>
      <c r="K725" s="297"/>
      <c r="L725" s="297"/>
      <c r="M725" s="297"/>
      <c r="N725" s="297"/>
      <c r="O725" s="297"/>
      <c r="P725" s="297"/>
      <c r="Q725" s="297"/>
      <c r="R725" s="297"/>
      <c r="S725" s="297"/>
      <c r="T725" s="297"/>
      <c r="U725" s="297"/>
      <c r="V725" s="297"/>
      <c r="W725" s="297"/>
      <c r="X725" s="297"/>
      <c r="Y725" s="297"/>
      <c r="Z725" s="297"/>
    </row>
    <row r="726" spans="1:26" ht="12.75" customHeight="1">
      <c r="A726" s="297"/>
      <c r="B726" s="297"/>
      <c r="C726" s="297"/>
      <c r="D726" s="297"/>
      <c r="E726" s="297"/>
      <c r="F726" s="297"/>
      <c r="G726" s="297"/>
      <c r="H726" s="297"/>
      <c r="I726" s="297"/>
      <c r="J726" s="297"/>
      <c r="K726" s="297"/>
      <c r="L726" s="297"/>
      <c r="M726" s="297"/>
      <c r="N726" s="297"/>
      <c r="O726" s="297"/>
      <c r="P726" s="297"/>
      <c r="Q726" s="297"/>
      <c r="R726" s="297"/>
      <c r="S726" s="297"/>
      <c r="T726" s="297"/>
      <c r="U726" s="297"/>
      <c r="V726" s="297"/>
      <c r="W726" s="297"/>
      <c r="X726" s="297"/>
      <c r="Y726" s="297"/>
      <c r="Z726" s="297"/>
    </row>
    <row r="727" spans="1:26" ht="12.75" customHeight="1">
      <c r="A727" s="297"/>
      <c r="B727" s="297"/>
      <c r="C727" s="297"/>
      <c r="D727" s="297"/>
      <c r="E727" s="297"/>
      <c r="F727" s="297"/>
      <c r="G727" s="297"/>
      <c r="H727" s="297"/>
      <c r="I727" s="297"/>
      <c r="J727" s="297"/>
      <c r="K727" s="297"/>
      <c r="L727" s="297"/>
      <c r="M727" s="297"/>
      <c r="N727" s="297"/>
      <c r="O727" s="297"/>
      <c r="P727" s="297"/>
      <c r="Q727" s="297"/>
      <c r="R727" s="297"/>
      <c r="S727" s="297"/>
      <c r="T727" s="297"/>
      <c r="U727" s="297"/>
      <c r="V727" s="297"/>
      <c r="W727" s="297"/>
      <c r="X727" s="297"/>
      <c r="Y727" s="297"/>
      <c r="Z727" s="297"/>
    </row>
    <row r="728" spans="1:26" ht="12.75" customHeight="1">
      <c r="A728" s="297"/>
      <c r="B728" s="297"/>
      <c r="C728" s="297"/>
      <c r="D728" s="297"/>
      <c r="E728" s="297"/>
      <c r="F728" s="297"/>
      <c r="G728" s="297"/>
      <c r="H728" s="297"/>
      <c r="I728" s="297"/>
      <c r="J728" s="297"/>
      <c r="K728" s="297"/>
      <c r="L728" s="297"/>
      <c r="M728" s="297"/>
      <c r="N728" s="297"/>
      <c r="O728" s="297"/>
      <c r="P728" s="297"/>
      <c r="Q728" s="297"/>
      <c r="R728" s="297"/>
      <c r="S728" s="297"/>
      <c r="T728" s="297"/>
      <c r="U728" s="297"/>
      <c r="V728" s="297"/>
      <c r="W728" s="297"/>
      <c r="X728" s="297"/>
      <c r="Y728" s="297"/>
      <c r="Z728" s="297"/>
    </row>
    <row r="729" spans="1:26" ht="12.75" customHeight="1">
      <c r="A729" s="297"/>
      <c r="B729" s="297"/>
      <c r="C729" s="297"/>
      <c r="D729" s="297"/>
      <c r="E729" s="297"/>
      <c r="F729" s="297"/>
      <c r="G729" s="297"/>
      <c r="H729" s="297"/>
      <c r="I729" s="297"/>
      <c r="J729" s="297"/>
      <c r="K729" s="297"/>
      <c r="L729" s="297"/>
      <c r="M729" s="297"/>
      <c r="N729" s="297"/>
      <c r="O729" s="297"/>
      <c r="P729" s="297"/>
      <c r="Q729" s="297"/>
      <c r="R729" s="297"/>
      <c r="S729" s="297"/>
      <c r="T729" s="297"/>
      <c r="U729" s="297"/>
      <c r="V729" s="297"/>
      <c r="W729" s="297"/>
      <c r="X729" s="297"/>
      <c r="Y729" s="297"/>
      <c r="Z729" s="297"/>
    </row>
    <row r="730" spans="1:26" ht="12.75" customHeight="1">
      <c r="A730" s="297"/>
      <c r="B730" s="297"/>
      <c r="C730" s="297"/>
      <c r="D730" s="297"/>
      <c r="E730" s="297"/>
      <c r="F730" s="297"/>
      <c r="G730" s="297"/>
      <c r="H730" s="297"/>
      <c r="I730" s="297"/>
      <c r="J730" s="297"/>
      <c r="K730" s="297"/>
      <c r="L730" s="297"/>
      <c r="M730" s="297"/>
      <c r="N730" s="297"/>
      <c r="O730" s="297"/>
      <c r="P730" s="297"/>
      <c r="Q730" s="297"/>
      <c r="R730" s="297"/>
      <c r="S730" s="297"/>
      <c r="T730" s="297"/>
      <c r="U730" s="297"/>
      <c r="V730" s="297"/>
      <c r="W730" s="297"/>
      <c r="X730" s="297"/>
      <c r="Y730" s="297"/>
      <c r="Z730" s="297"/>
    </row>
    <row r="731" spans="1:26" ht="12.75" customHeight="1">
      <c r="A731" s="297"/>
      <c r="B731" s="297"/>
      <c r="C731" s="297"/>
      <c r="D731" s="297"/>
      <c r="E731" s="297"/>
      <c r="F731" s="297"/>
      <c r="G731" s="297"/>
      <c r="H731" s="297"/>
      <c r="I731" s="297"/>
      <c r="J731" s="297"/>
      <c r="K731" s="297"/>
      <c r="L731" s="297"/>
      <c r="M731" s="297"/>
      <c r="N731" s="297"/>
      <c r="O731" s="297"/>
      <c r="P731" s="297"/>
      <c r="Q731" s="297"/>
      <c r="R731" s="297"/>
      <c r="S731" s="297"/>
      <c r="T731" s="297"/>
      <c r="U731" s="297"/>
      <c r="V731" s="297"/>
      <c r="W731" s="297"/>
      <c r="X731" s="297"/>
      <c r="Y731" s="297"/>
      <c r="Z731" s="297"/>
    </row>
    <row r="732" spans="1:26" ht="12.75" customHeight="1">
      <c r="A732" s="297"/>
      <c r="B732" s="297"/>
      <c r="C732" s="297"/>
      <c r="D732" s="297"/>
      <c r="E732" s="297"/>
      <c r="F732" s="297"/>
      <c r="G732" s="297"/>
      <c r="H732" s="297"/>
      <c r="I732" s="297"/>
      <c r="J732" s="297"/>
      <c r="K732" s="297"/>
      <c r="L732" s="297"/>
      <c r="M732" s="297"/>
      <c r="N732" s="297"/>
      <c r="O732" s="297"/>
      <c r="P732" s="297"/>
      <c r="Q732" s="297"/>
      <c r="R732" s="297"/>
      <c r="S732" s="297"/>
      <c r="T732" s="297"/>
      <c r="U732" s="297"/>
      <c r="V732" s="297"/>
      <c r="W732" s="297"/>
      <c r="X732" s="297"/>
      <c r="Y732" s="297"/>
      <c r="Z732" s="297"/>
    </row>
    <row r="733" spans="1:26" ht="12.75" customHeight="1">
      <c r="A733" s="297"/>
      <c r="B733" s="297"/>
      <c r="C733" s="297"/>
      <c r="D733" s="297"/>
      <c r="E733" s="297"/>
      <c r="F733" s="297"/>
      <c r="G733" s="297"/>
      <c r="H733" s="297"/>
      <c r="I733" s="297"/>
      <c r="J733" s="297"/>
      <c r="K733" s="297"/>
      <c r="L733" s="297"/>
      <c r="M733" s="297"/>
      <c r="N733" s="297"/>
      <c r="O733" s="297"/>
      <c r="P733" s="297"/>
      <c r="Q733" s="297"/>
      <c r="R733" s="297"/>
      <c r="S733" s="297"/>
      <c r="T733" s="297"/>
      <c r="U733" s="297"/>
      <c r="V733" s="297"/>
      <c r="W733" s="297"/>
      <c r="X733" s="297"/>
      <c r="Y733" s="297"/>
      <c r="Z733" s="297"/>
    </row>
    <row r="734" spans="1:26" ht="12.75" customHeight="1">
      <c r="A734" s="297"/>
      <c r="B734" s="297"/>
      <c r="C734" s="297"/>
      <c r="D734" s="297"/>
      <c r="E734" s="297"/>
      <c r="F734" s="297"/>
      <c r="G734" s="297"/>
      <c r="H734" s="297"/>
      <c r="I734" s="297"/>
      <c r="J734" s="297"/>
      <c r="K734" s="297"/>
      <c r="L734" s="297"/>
      <c r="M734" s="297"/>
      <c r="N734" s="297"/>
      <c r="O734" s="297"/>
      <c r="P734" s="297"/>
      <c r="Q734" s="297"/>
      <c r="R734" s="297"/>
      <c r="S734" s="297"/>
      <c r="T734" s="297"/>
      <c r="U734" s="297"/>
      <c r="V734" s="297"/>
      <c r="W734" s="297"/>
      <c r="X734" s="297"/>
      <c r="Y734" s="297"/>
      <c r="Z734" s="297"/>
    </row>
    <row r="735" spans="1:26" ht="12.75" customHeight="1">
      <c r="A735" s="297"/>
      <c r="B735" s="297"/>
      <c r="C735" s="297"/>
      <c r="D735" s="297"/>
      <c r="E735" s="297"/>
      <c r="F735" s="297"/>
      <c r="G735" s="297"/>
      <c r="H735" s="297"/>
      <c r="I735" s="297"/>
      <c r="J735" s="297"/>
      <c r="K735" s="297"/>
      <c r="L735" s="297"/>
      <c r="M735" s="297"/>
      <c r="N735" s="297"/>
      <c r="O735" s="297"/>
      <c r="P735" s="297"/>
      <c r="Q735" s="297"/>
      <c r="R735" s="297"/>
      <c r="S735" s="297"/>
      <c r="T735" s="297"/>
      <c r="U735" s="297"/>
      <c r="V735" s="297"/>
      <c r="W735" s="297"/>
      <c r="X735" s="297"/>
      <c r="Y735" s="297"/>
      <c r="Z735" s="297"/>
    </row>
    <row r="736" spans="1:26" ht="12.75" customHeight="1">
      <c r="A736" s="297"/>
      <c r="B736" s="297"/>
      <c r="C736" s="297"/>
      <c r="D736" s="297"/>
      <c r="E736" s="297"/>
      <c r="F736" s="297"/>
      <c r="G736" s="297"/>
      <c r="H736" s="297"/>
      <c r="I736" s="297"/>
      <c r="J736" s="297"/>
      <c r="K736" s="297"/>
      <c r="L736" s="297"/>
      <c r="M736" s="297"/>
      <c r="N736" s="297"/>
      <c r="O736" s="297"/>
      <c r="P736" s="297"/>
      <c r="Q736" s="297"/>
      <c r="R736" s="297"/>
      <c r="S736" s="297"/>
      <c r="T736" s="297"/>
      <c r="U736" s="297"/>
      <c r="V736" s="297"/>
      <c r="W736" s="297"/>
      <c r="X736" s="297"/>
      <c r="Y736" s="297"/>
      <c r="Z736" s="297"/>
    </row>
    <row r="737" spans="1:26" ht="12.75" customHeight="1">
      <c r="A737" s="297"/>
      <c r="B737" s="297"/>
      <c r="C737" s="297"/>
      <c r="D737" s="297"/>
      <c r="E737" s="297"/>
      <c r="F737" s="297"/>
      <c r="G737" s="297"/>
      <c r="H737" s="297"/>
      <c r="I737" s="297"/>
      <c r="J737" s="297"/>
      <c r="K737" s="297"/>
      <c r="L737" s="297"/>
      <c r="M737" s="297"/>
      <c r="N737" s="297"/>
      <c r="O737" s="297"/>
      <c r="P737" s="297"/>
      <c r="Q737" s="297"/>
      <c r="R737" s="297"/>
      <c r="S737" s="297"/>
      <c r="T737" s="297"/>
      <c r="U737" s="297"/>
      <c r="V737" s="297"/>
      <c r="W737" s="297"/>
      <c r="X737" s="297"/>
      <c r="Y737" s="297"/>
      <c r="Z737" s="297"/>
    </row>
    <row r="738" spans="1:26" ht="12.75" customHeight="1">
      <c r="A738" s="297"/>
      <c r="B738" s="297"/>
      <c r="C738" s="297"/>
      <c r="D738" s="297"/>
      <c r="E738" s="297"/>
      <c r="F738" s="297"/>
      <c r="G738" s="297"/>
      <c r="H738" s="297"/>
      <c r="I738" s="297"/>
      <c r="J738" s="297"/>
      <c r="K738" s="297"/>
      <c r="L738" s="297"/>
      <c r="M738" s="297"/>
      <c r="N738" s="297"/>
      <c r="O738" s="297"/>
      <c r="P738" s="297"/>
      <c r="Q738" s="297"/>
      <c r="R738" s="297"/>
      <c r="S738" s="297"/>
      <c r="T738" s="297"/>
      <c r="U738" s="297"/>
      <c r="V738" s="297"/>
      <c r="W738" s="297"/>
      <c r="X738" s="297"/>
      <c r="Y738" s="297"/>
      <c r="Z738" s="297"/>
    </row>
    <row r="739" spans="1:26" ht="12.75" customHeight="1">
      <c r="A739" s="297"/>
      <c r="B739" s="297"/>
      <c r="C739" s="297"/>
      <c r="D739" s="297"/>
      <c r="E739" s="297"/>
      <c r="F739" s="297"/>
      <c r="G739" s="297"/>
      <c r="H739" s="297"/>
      <c r="I739" s="297"/>
      <c r="J739" s="297"/>
      <c r="K739" s="297"/>
      <c r="L739" s="297"/>
      <c r="M739" s="297"/>
      <c r="N739" s="297"/>
      <c r="O739" s="297"/>
      <c r="P739" s="297"/>
      <c r="Q739" s="297"/>
      <c r="R739" s="297"/>
      <c r="S739" s="297"/>
      <c r="T739" s="297"/>
      <c r="U739" s="297"/>
      <c r="V739" s="297"/>
      <c r="W739" s="297"/>
      <c r="X739" s="297"/>
      <c r="Y739" s="297"/>
      <c r="Z739" s="297"/>
    </row>
    <row r="740" spans="1:26" ht="12.75" customHeight="1">
      <c r="A740" s="297"/>
      <c r="B740" s="297"/>
      <c r="C740" s="297"/>
      <c r="D740" s="297"/>
      <c r="E740" s="297"/>
      <c r="F740" s="297"/>
      <c r="G740" s="297"/>
      <c r="H740" s="297"/>
      <c r="I740" s="297"/>
      <c r="J740" s="297"/>
      <c r="K740" s="297"/>
      <c r="L740" s="297"/>
      <c r="M740" s="297"/>
      <c r="N740" s="297"/>
      <c r="O740" s="297"/>
      <c r="P740" s="297"/>
      <c r="Q740" s="297"/>
      <c r="R740" s="297"/>
      <c r="S740" s="297"/>
      <c r="T740" s="297"/>
      <c r="U740" s="297"/>
      <c r="V740" s="297"/>
      <c r="W740" s="297"/>
      <c r="X740" s="297"/>
      <c r="Y740" s="297"/>
      <c r="Z740" s="297"/>
    </row>
    <row r="741" spans="1:26" ht="12.75" customHeight="1">
      <c r="A741" s="297"/>
      <c r="B741" s="297"/>
      <c r="C741" s="297"/>
      <c r="D741" s="297"/>
      <c r="E741" s="297"/>
      <c r="F741" s="297"/>
      <c r="G741" s="297"/>
      <c r="H741" s="297"/>
      <c r="I741" s="297"/>
      <c r="J741" s="297"/>
      <c r="K741" s="297"/>
      <c r="L741" s="297"/>
      <c r="M741" s="297"/>
      <c r="N741" s="297"/>
      <c r="O741" s="297"/>
      <c r="P741" s="297"/>
      <c r="Q741" s="297"/>
      <c r="R741" s="297"/>
      <c r="S741" s="297"/>
      <c r="T741" s="297"/>
      <c r="U741" s="297"/>
      <c r="V741" s="297"/>
      <c r="W741" s="297"/>
      <c r="X741" s="297"/>
      <c r="Y741" s="297"/>
      <c r="Z741" s="297"/>
    </row>
    <row r="742" spans="1:26" ht="12.75" customHeight="1">
      <c r="A742" s="297"/>
      <c r="B742" s="297"/>
      <c r="C742" s="297"/>
      <c r="D742" s="297"/>
      <c r="E742" s="297"/>
      <c r="F742" s="297"/>
      <c r="G742" s="297"/>
      <c r="H742" s="297"/>
      <c r="I742" s="297"/>
      <c r="J742" s="297"/>
      <c r="K742" s="297"/>
      <c r="L742" s="297"/>
      <c r="M742" s="297"/>
      <c r="N742" s="297"/>
      <c r="O742" s="297"/>
      <c r="P742" s="297"/>
      <c r="Q742" s="297"/>
      <c r="R742" s="297"/>
      <c r="S742" s="297"/>
      <c r="T742" s="297"/>
      <c r="U742" s="297"/>
      <c r="V742" s="297"/>
      <c r="W742" s="297"/>
      <c r="X742" s="297"/>
      <c r="Y742" s="297"/>
      <c r="Z742" s="297"/>
    </row>
    <row r="743" spans="1:26" ht="12.75" customHeight="1">
      <c r="A743" s="297"/>
      <c r="B743" s="297"/>
      <c r="C743" s="297"/>
      <c r="D743" s="297"/>
      <c r="E743" s="297"/>
      <c r="F743" s="297"/>
      <c r="G743" s="297"/>
      <c r="H743" s="297"/>
      <c r="I743" s="297"/>
      <c r="J743" s="297"/>
      <c r="K743" s="297"/>
      <c r="L743" s="297"/>
      <c r="M743" s="297"/>
      <c r="N743" s="297"/>
      <c r="O743" s="297"/>
      <c r="P743" s="297"/>
      <c r="Q743" s="297"/>
      <c r="R743" s="297"/>
      <c r="S743" s="297"/>
      <c r="T743" s="297"/>
      <c r="U743" s="297"/>
      <c r="V743" s="297"/>
      <c r="W743" s="297"/>
      <c r="X743" s="297"/>
      <c r="Y743" s="297"/>
      <c r="Z743" s="297"/>
    </row>
    <row r="744" spans="1:26" ht="12.75" customHeight="1">
      <c r="A744" s="297"/>
      <c r="B744" s="297"/>
      <c r="C744" s="297"/>
      <c r="D744" s="297"/>
      <c r="E744" s="297"/>
      <c r="F744" s="297"/>
      <c r="G744" s="297"/>
      <c r="H744" s="297"/>
      <c r="I744" s="297"/>
      <c r="J744" s="297"/>
      <c r="K744" s="297"/>
      <c r="L744" s="297"/>
      <c r="M744" s="297"/>
      <c r="N744" s="297"/>
      <c r="O744" s="297"/>
      <c r="P744" s="297"/>
      <c r="Q744" s="297"/>
      <c r="R744" s="297"/>
      <c r="S744" s="297"/>
      <c r="T744" s="297"/>
      <c r="U744" s="297"/>
      <c r="V744" s="297"/>
      <c r="W744" s="297"/>
      <c r="X744" s="297"/>
      <c r="Y744" s="297"/>
      <c r="Z744" s="297"/>
    </row>
    <row r="745" spans="1:26" ht="12.75" customHeight="1">
      <c r="A745" s="297"/>
      <c r="B745" s="297"/>
      <c r="C745" s="297"/>
      <c r="D745" s="297"/>
      <c r="E745" s="297"/>
      <c r="F745" s="297"/>
      <c r="G745" s="297"/>
      <c r="H745" s="297"/>
      <c r="I745" s="297"/>
      <c r="J745" s="297"/>
      <c r="K745" s="297"/>
      <c r="L745" s="297"/>
      <c r="M745" s="297"/>
      <c r="N745" s="297"/>
      <c r="O745" s="297"/>
      <c r="P745" s="297"/>
      <c r="Q745" s="297"/>
      <c r="R745" s="297"/>
      <c r="S745" s="297"/>
      <c r="T745" s="297"/>
      <c r="U745" s="297"/>
      <c r="V745" s="297"/>
      <c r="W745" s="297"/>
      <c r="X745" s="297"/>
      <c r="Y745" s="297"/>
      <c r="Z745" s="297"/>
    </row>
    <row r="746" spans="1:26" ht="12.75" customHeight="1">
      <c r="A746" s="297"/>
      <c r="B746" s="297"/>
      <c r="C746" s="297"/>
      <c r="D746" s="297"/>
      <c r="E746" s="297"/>
      <c r="F746" s="297"/>
      <c r="G746" s="297"/>
      <c r="H746" s="297"/>
      <c r="I746" s="297"/>
      <c r="J746" s="297"/>
      <c r="K746" s="297"/>
      <c r="L746" s="297"/>
      <c r="M746" s="297"/>
      <c r="N746" s="297"/>
      <c r="O746" s="297"/>
      <c r="P746" s="297"/>
      <c r="Q746" s="297"/>
      <c r="R746" s="297"/>
      <c r="S746" s="297"/>
      <c r="T746" s="297"/>
      <c r="U746" s="297"/>
      <c r="V746" s="297"/>
      <c r="W746" s="297"/>
      <c r="X746" s="297"/>
      <c r="Y746" s="297"/>
      <c r="Z746" s="297"/>
    </row>
    <row r="747" spans="1:26" ht="12.75" customHeight="1">
      <c r="A747" s="297"/>
      <c r="B747" s="297"/>
      <c r="C747" s="297"/>
      <c r="D747" s="297"/>
      <c r="E747" s="297"/>
      <c r="F747" s="297"/>
      <c r="G747" s="297"/>
      <c r="H747" s="297"/>
      <c r="I747" s="297"/>
      <c r="J747" s="297"/>
      <c r="K747" s="297"/>
      <c r="L747" s="297"/>
      <c r="M747" s="297"/>
      <c r="N747" s="297"/>
      <c r="O747" s="297"/>
      <c r="P747" s="297"/>
      <c r="Q747" s="297"/>
      <c r="R747" s="297"/>
      <c r="S747" s="297"/>
      <c r="T747" s="297"/>
      <c r="U747" s="297"/>
      <c r="V747" s="297"/>
      <c r="W747" s="297"/>
      <c r="X747" s="297"/>
      <c r="Y747" s="297"/>
      <c r="Z747" s="297"/>
    </row>
    <row r="748" spans="1:26" ht="12.75" customHeight="1">
      <c r="A748" s="297"/>
      <c r="B748" s="297"/>
      <c r="C748" s="297"/>
      <c r="D748" s="297"/>
      <c r="E748" s="297"/>
      <c r="F748" s="297"/>
      <c r="G748" s="297"/>
      <c r="H748" s="297"/>
      <c r="I748" s="297"/>
      <c r="J748" s="297"/>
      <c r="K748" s="297"/>
      <c r="L748" s="297"/>
      <c r="M748" s="297"/>
      <c r="N748" s="297"/>
      <c r="O748" s="297"/>
      <c r="P748" s="297"/>
      <c r="Q748" s="297"/>
      <c r="R748" s="297"/>
      <c r="S748" s="297"/>
      <c r="T748" s="297"/>
      <c r="U748" s="297"/>
      <c r="V748" s="297"/>
      <c r="W748" s="297"/>
      <c r="X748" s="297"/>
      <c r="Y748" s="297"/>
      <c r="Z748" s="297"/>
    </row>
    <row r="749" spans="1:26" ht="12.75" customHeight="1">
      <c r="A749" s="297"/>
      <c r="B749" s="297"/>
      <c r="C749" s="297"/>
      <c r="D749" s="297"/>
      <c r="E749" s="297"/>
      <c r="F749" s="297"/>
      <c r="G749" s="297"/>
      <c r="H749" s="297"/>
      <c r="I749" s="297"/>
      <c r="J749" s="297"/>
      <c r="K749" s="297"/>
      <c r="L749" s="297"/>
      <c r="M749" s="297"/>
      <c r="N749" s="297"/>
      <c r="O749" s="297"/>
      <c r="P749" s="297"/>
      <c r="Q749" s="297"/>
      <c r="R749" s="297"/>
      <c r="S749" s="297"/>
      <c r="T749" s="297"/>
      <c r="U749" s="297"/>
      <c r="V749" s="297"/>
      <c r="W749" s="297"/>
      <c r="X749" s="297"/>
      <c r="Y749" s="297"/>
      <c r="Z749" s="297"/>
    </row>
    <row r="750" spans="1:26" ht="12.75" customHeight="1">
      <c r="A750" s="297"/>
      <c r="B750" s="297"/>
      <c r="C750" s="297"/>
      <c r="D750" s="297"/>
      <c r="E750" s="297"/>
      <c r="F750" s="297"/>
      <c r="G750" s="297"/>
      <c r="H750" s="297"/>
      <c r="I750" s="297"/>
      <c r="J750" s="297"/>
      <c r="K750" s="297"/>
      <c r="L750" s="297"/>
      <c r="M750" s="297"/>
      <c r="N750" s="297"/>
      <c r="O750" s="297"/>
      <c r="P750" s="297"/>
      <c r="Q750" s="297"/>
      <c r="R750" s="297"/>
      <c r="S750" s="297"/>
      <c r="T750" s="297"/>
      <c r="U750" s="297"/>
      <c r="V750" s="297"/>
      <c r="W750" s="297"/>
      <c r="X750" s="297"/>
      <c r="Y750" s="297"/>
      <c r="Z750" s="297"/>
    </row>
    <row r="751" spans="1:26" ht="12.75" customHeight="1">
      <c r="A751" s="297"/>
      <c r="B751" s="297"/>
      <c r="C751" s="297"/>
      <c r="D751" s="297"/>
      <c r="E751" s="297"/>
      <c r="F751" s="297"/>
      <c r="G751" s="297"/>
      <c r="H751" s="297"/>
      <c r="I751" s="297"/>
      <c r="J751" s="297"/>
      <c r="K751" s="297"/>
      <c r="L751" s="297"/>
      <c r="M751" s="297"/>
      <c r="N751" s="297"/>
      <c r="O751" s="297"/>
      <c r="P751" s="297"/>
      <c r="Q751" s="297"/>
      <c r="R751" s="297"/>
      <c r="S751" s="297"/>
      <c r="T751" s="297"/>
      <c r="U751" s="297"/>
      <c r="V751" s="297"/>
      <c r="W751" s="297"/>
      <c r="X751" s="297"/>
      <c r="Y751" s="297"/>
      <c r="Z751" s="297"/>
    </row>
    <row r="752" spans="1:26" ht="12.75" customHeight="1">
      <c r="A752" s="297"/>
      <c r="B752" s="297"/>
      <c r="C752" s="297"/>
      <c r="D752" s="297"/>
      <c r="E752" s="297"/>
      <c r="F752" s="297"/>
      <c r="G752" s="297"/>
      <c r="H752" s="297"/>
      <c r="I752" s="297"/>
      <c r="J752" s="297"/>
      <c r="K752" s="297"/>
      <c r="L752" s="297"/>
      <c r="M752" s="297"/>
      <c r="N752" s="297"/>
      <c r="O752" s="297"/>
      <c r="P752" s="297"/>
      <c r="Q752" s="297"/>
      <c r="R752" s="297"/>
      <c r="S752" s="297"/>
      <c r="T752" s="297"/>
      <c r="U752" s="297"/>
      <c r="V752" s="297"/>
      <c r="W752" s="297"/>
      <c r="X752" s="297"/>
      <c r="Y752" s="297"/>
      <c r="Z752" s="297"/>
    </row>
    <row r="753" spans="1:26" ht="12.75" customHeight="1">
      <c r="A753" s="297"/>
      <c r="B753" s="297"/>
      <c r="C753" s="297"/>
      <c r="D753" s="297"/>
      <c r="E753" s="297"/>
      <c r="F753" s="297"/>
      <c r="G753" s="297"/>
      <c r="H753" s="297"/>
      <c r="I753" s="297"/>
      <c r="J753" s="297"/>
      <c r="K753" s="297"/>
      <c r="L753" s="297"/>
      <c r="M753" s="297"/>
      <c r="N753" s="297"/>
      <c r="O753" s="297"/>
      <c r="P753" s="297"/>
      <c r="Q753" s="297"/>
      <c r="R753" s="297"/>
      <c r="S753" s="297"/>
      <c r="T753" s="297"/>
      <c r="U753" s="297"/>
      <c r="V753" s="297"/>
      <c r="W753" s="297"/>
      <c r="X753" s="297"/>
      <c r="Y753" s="297"/>
      <c r="Z753" s="297"/>
    </row>
    <row r="754" spans="1:26" ht="12.75" customHeight="1">
      <c r="A754" s="297"/>
      <c r="B754" s="297"/>
      <c r="C754" s="297"/>
      <c r="D754" s="297"/>
      <c r="E754" s="297"/>
      <c r="F754" s="297"/>
      <c r="G754" s="297"/>
      <c r="H754" s="297"/>
      <c r="I754" s="297"/>
      <c r="J754" s="297"/>
      <c r="K754" s="297"/>
      <c r="L754" s="297"/>
      <c r="M754" s="297"/>
      <c r="N754" s="297"/>
      <c r="O754" s="297"/>
      <c r="P754" s="297"/>
      <c r="Q754" s="297"/>
      <c r="R754" s="297"/>
      <c r="S754" s="297"/>
      <c r="T754" s="297"/>
      <c r="U754" s="297"/>
      <c r="V754" s="297"/>
      <c r="W754" s="297"/>
      <c r="X754" s="297"/>
      <c r="Y754" s="297"/>
      <c r="Z754" s="297"/>
    </row>
    <row r="755" spans="1:26" ht="12.75" customHeight="1">
      <c r="A755" s="297"/>
      <c r="B755" s="297"/>
      <c r="C755" s="297"/>
      <c r="D755" s="297"/>
      <c r="E755" s="297"/>
      <c r="F755" s="297"/>
      <c r="G755" s="297"/>
      <c r="H755" s="297"/>
      <c r="I755" s="297"/>
      <c r="J755" s="297"/>
      <c r="K755" s="297"/>
      <c r="L755" s="297"/>
      <c r="M755" s="297"/>
      <c r="N755" s="297"/>
      <c r="O755" s="297"/>
      <c r="P755" s="297"/>
      <c r="Q755" s="297"/>
      <c r="R755" s="297"/>
      <c r="S755" s="297"/>
      <c r="T755" s="297"/>
      <c r="U755" s="297"/>
      <c r="V755" s="297"/>
      <c r="W755" s="297"/>
      <c r="X755" s="297"/>
      <c r="Y755" s="297"/>
      <c r="Z755" s="297"/>
    </row>
    <row r="756" spans="1:26" ht="12.75" customHeight="1">
      <c r="A756" s="297"/>
      <c r="B756" s="297"/>
      <c r="C756" s="297"/>
      <c r="D756" s="297"/>
      <c r="E756" s="297"/>
      <c r="F756" s="297"/>
      <c r="G756" s="297"/>
      <c r="H756" s="297"/>
      <c r="I756" s="297"/>
      <c r="J756" s="297"/>
      <c r="K756" s="297"/>
      <c r="L756" s="297"/>
      <c r="M756" s="297"/>
      <c r="N756" s="297"/>
      <c r="O756" s="297"/>
      <c r="P756" s="297"/>
      <c r="Q756" s="297"/>
      <c r="R756" s="297"/>
      <c r="S756" s="297"/>
      <c r="T756" s="297"/>
      <c r="U756" s="297"/>
      <c r="V756" s="297"/>
      <c r="W756" s="297"/>
      <c r="X756" s="297"/>
      <c r="Y756" s="297"/>
      <c r="Z756" s="297"/>
    </row>
    <row r="757" spans="1:26" ht="12.75" customHeight="1">
      <c r="A757" s="297"/>
      <c r="B757" s="297"/>
      <c r="C757" s="297"/>
      <c r="D757" s="297"/>
      <c r="E757" s="297"/>
      <c r="F757" s="297"/>
      <c r="G757" s="297"/>
      <c r="H757" s="297"/>
      <c r="I757" s="297"/>
      <c r="J757" s="297"/>
      <c r="K757" s="297"/>
      <c r="L757" s="297"/>
      <c r="M757" s="297"/>
      <c r="N757" s="297"/>
      <c r="O757" s="297"/>
      <c r="P757" s="297"/>
      <c r="Q757" s="297"/>
      <c r="R757" s="297"/>
      <c r="S757" s="297"/>
      <c r="T757" s="297"/>
      <c r="U757" s="297"/>
      <c r="V757" s="297"/>
      <c r="W757" s="297"/>
      <c r="X757" s="297"/>
      <c r="Y757" s="297"/>
      <c r="Z757" s="297"/>
    </row>
    <row r="758" spans="1:26" ht="12.75" customHeight="1">
      <c r="A758" s="297"/>
      <c r="B758" s="297"/>
      <c r="C758" s="297"/>
      <c r="D758" s="297"/>
      <c r="E758" s="297"/>
      <c r="F758" s="297"/>
      <c r="G758" s="297"/>
      <c r="H758" s="297"/>
      <c r="I758" s="297"/>
      <c r="J758" s="297"/>
      <c r="K758" s="297"/>
      <c r="L758" s="297"/>
      <c r="M758" s="297"/>
      <c r="N758" s="297"/>
      <c r="O758" s="297"/>
      <c r="P758" s="297"/>
      <c r="Q758" s="297"/>
      <c r="R758" s="297"/>
      <c r="S758" s="297"/>
      <c r="T758" s="297"/>
      <c r="U758" s="297"/>
      <c r="V758" s="297"/>
      <c r="W758" s="297"/>
      <c r="X758" s="297"/>
      <c r="Y758" s="297"/>
      <c r="Z758" s="297"/>
    </row>
    <row r="759" spans="1:26" ht="12.75" customHeight="1">
      <c r="A759" s="297"/>
      <c r="B759" s="297"/>
      <c r="C759" s="297"/>
      <c r="D759" s="297"/>
      <c r="E759" s="297"/>
      <c r="F759" s="297"/>
      <c r="G759" s="297"/>
      <c r="H759" s="297"/>
      <c r="I759" s="297"/>
      <c r="J759" s="297"/>
      <c r="K759" s="297"/>
      <c r="L759" s="297"/>
      <c r="M759" s="297"/>
      <c r="N759" s="297"/>
      <c r="O759" s="297"/>
      <c r="P759" s="297"/>
      <c r="Q759" s="297"/>
      <c r="R759" s="297"/>
      <c r="S759" s="297"/>
      <c r="T759" s="297"/>
      <c r="U759" s="297"/>
      <c r="V759" s="297"/>
      <c r="W759" s="297"/>
      <c r="X759" s="297"/>
      <c r="Y759" s="297"/>
      <c r="Z759" s="297"/>
    </row>
    <row r="760" spans="1:26" ht="12.75" customHeight="1">
      <c r="A760" s="297"/>
      <c r="B760" s="297"/>
      <c r="C760" s="297"/>
      <c r="D760" s="297"/>
      <c r="E760" s="297"/>
      <c r="F760" s="297"/>
      <c r="G760" s="297"/>
      <c r="H760" s="297"/>
      <c r="I760" s="297"/>
      <c r="J760" s="297"/>
      <c r="K760" s="297"/>
      <c r="L760" s="297"/>
      <c r="M760" s="297"/>
      <c r="N760" s="297"/>
      <c r="O760" s="297"/>
      <c r="P760" s="297"/>
      <c r="Q760" s="297"/>
      <c r="R760" s="297"/>
      <c r="S760" s="297"/>
      <c r="T760" s="297"/>
      <c r="U760" s="297"/>
      <c r="V760" s="297"/>
      <c r="W760" s="297"/>
      <c r="X760" s="297"/>
      <c r="Y760" s="297"/>
      <c r="Z760" s="297"/>
    </row>
    <row r="761" spans="1:26" ht="12.75" customHeight="1">
      <c r="A761" s="297"/>
      <c r="B761" s="297"/>
      <c r="C761" s="297"/>
      <c r="D761" s="297"/>
      <c r="E761" s="297"/>
      <c r="F761" s="297"/>
      <c r="G761" s="297"/>
      <c r="H761" s="297"/>
      <c r="I761" s="297"/>
      <c r="J761" s="297"/>
      <c r="K761" s="297"/>
      <c r="L761" s="297"/>
      <c r="M761" s="297"/>
      <c r="N761" s="297"/>
      <c r="O761" s="297"/>
      <c r="P761" s="297"/>
      <c r="Q761" s="297"/>
      <c r="R761" s="297"/>
      <c r="S761" s="297"/>
      <c r="T761" s="297"/>
      <c r="U761" s="297"/>
      <c r="V761" s="297"/>
      <c r="W761" s="297"/>
      <c r="X761" s="297"/>
      <c r="Y761" s="297"/>
      <c r="Z761" s="297"/>
    </row>
    <row r="762" spans="1:26" ht="12.75" customHeight="1">
      <c r="A762" s="297"/>
      <c r="B762" s="297"/>
      <c r="C762" s="297"/>
      <c r="D762" s="297"/>
      <c r="E762" s="297"/>
      <c r="F762" s="297"/>
      <c r="G762" s="297"/>
      <c r="H762" s="297"/>
      <c r="I762" s="297"/>
      <c r="J762" s="297"/>
      <c r="K762" s="297"/>
      <c r="L762" s="297"/>
      <c r="M762" s="297"/>
      <c r="N762" s="297"/>
      <c r="O762" s="297"/>
      <c r="P762" s="297"/>
      <c r="Q762" s="297"/>
      <c r="R762" s="297"/>
      <c r="S762" s="297"/>
      <c r="T762" s="297"/>
      <c r="U762" s="297"/>
      <c r="V762" s="297"/>
      <c r="W762" s="297"/>
      <c r="X762" s="297"/>
      <c r="Y762" s="297"/>
      <c r="Z762" s="297"/>
    </row>
    <row r="763" spans="1:26" ht="12.75" customHeight="1">
      <c r="A763" s="297"/>
      <c r="B763" s="297"/>
      <c r="C763" s="297"/>
      <c r="D763" s="297"/>
      <c r="E763" s="297"/>
      <c r="F763" s="297"/>
      <c r="G763" s="297"/>
      <c r="H763" s="297"/>
      <c r="I763" s="297"/>
      <c r="J763" s="297"/>
      <c r="K763" s="297"/>
      <c r="L763" s="297"/>
      <c r="M763" s="297"/>
      <c r="N763" s="297"/>
      <c r="O763" s="297"/>
      <c r="P763" s="297"/>
      <c r="Q763" s="297"/>
      <c r="R763" s="297"/>
      <c r="S763" s="297"/>
      <c r="T763" s="297"/>
      <c r="U763" s="297"/>
      <c r="V763" s="297"/>
      <c r="W763" s="297"/>
      <c r="X763" s="297"/>
      <c r="Y763" s="297"/>
      <c r="Z763" s="297"/>
    </row>
    <row r="764" spans="1:26" ht="12.75" customHeight="1">
      <c r="A764" s="297"/>
      <c r="B764" s="297"/>
      <c r="C764" s="297"/>
      <c r="D764" s="297"/>
      <c r="E764" s="297"/>
      <c r="F764" s="297"/>
      <c r="G764" s="297"/>
      <c r="H764" s="297"/>
      <c r="I764" s="297"/>
      <c r="J764" s="297"/>
      <c r="K764" s="297"/>
      <c r="L764" s="297"/>
      <c r="M764" s="297"/>
      <c r="N764" s="297"/>
      <c r="O764" s="297"/>
      <c r="P764" s="297"/>
      <c r="Q764" s="297"/>
      <c r="R764" s="297"/>
      <c r="S764" s="297"/>
      <c r="T764" s="297"/>
      <c r="U764" s="297"/>
      <c r="V764" s="297"/>
      <c r="W764" s="297"/>
      <c r="X764" s="297"/>
      <c r="Y764" s="297"/>
      <c r="Z764" s="297"/>
    </row>
    <row r="765" spans="1:26" ht="12.75" customHeight="1">
      <c r="A765" s="297"/>
      <c r="B765" s="297"/>
      <c r="C765" s="297"/>
      <c r="D765" s="297"/>
      <c r="E765" s="297"/>
      <c r="F765" s="297"/>
      <c r="G765" s="297"/>
      <c r="H765" s="297"/>
      <c r="I765" s="297"/>
      <c r="J765" s="297"/>
      <c r="K765" s="297"/>
      <c r="L765" s="297"/>
      <c r="M765" s="297"/>
      <c r="N765" s="297"/>
      <c r="O765" s="297"/>
      <c r="P765" s="297"/>
      <c r="Q765" s="297"/>
      <c r="R765" s="297"/>
      <c r="S765" s="297"/>
      <c r="T765" s="297"/>
      <c r="U765" s="297"/>
      <c r="V765" s="297"/>
      <c r="W765" s="297"/>
      <c r="X765" s="297"/>
      <c r="Y765" s="297"/>
      <c r="Z765" s="297"/>
    </row>
    <row r="766" spans="1:26" ht="12.75" customHeight="1">
      <c r="A766" s="297"/>
      <c r="B766" s="297"/>
      <c r="C766" s="297"/>
      <c r="D766" s="297"/>
      <c r="E766" s="297"/>
      <c r="F766" s="297"/>
      <c r="G766" s="297"/>
      <c r="H766" s="297"/>
      <c r="I766" s="297"/>
      <c r="J766" s="297"/>
      <c r="K766" s="297"/>
      <c r="L766" s="297"/>
      <c r="M766" s="297"/>
      <c r="N766" s="297"/>
      <c r="O766" s="297"/>
      <c r="P766" s="297"/>
      <c r="Q766" s="297"/>
      <c r="R766" s="297"/>
      <c r="S766" s="297"/>
      <c r="T766" s="297"/>
      <c r="U766" s="297"/>
      <c r="V766" s="297"/>
      <c r="W766" s="297"/>
      <c r="X766" s="297"/>
      <c r="Y766" s="297"/>
      <c r="Z766" s="297"/>
    </row>
    <row r="767" spans="1:26" ht="12.75" customHeight="1">
      <c r="A767" s="297"/>
      <c r="B767" s="297"/>
      <c r="C767" s="297"/>
      <c r="D767" s="297"/>
      <c r="E767" s="297"/>
      <c r="F767" s="297"/>
      <c r="G767" s="297"/>
      <c r="H767" s="297"/>
      <c r="I767" s="297"/>
      <c r="J767" s="297"/>
      <c r="K767" s="297"/>
      <c r="L767" s="297"/>
      <c r="M767" s="297"/>
      <c r="N767" s="297"/>
      <c r="O767" s="297"/>
      <c r="P767" s="297"/>
      <c r="Q767" s="297"/>
      <c r="R767" s="297"/>
      <c r="S767" s="297"/>
      <c r="T767" s="297"/>
      <c r="U767" s="297"/>
      <c r="V767" s="297"/>
      <c r="W767" s="297"/>
      <c r="X767" s="297"/>
      <c r="Y767" s="297"/>
      <c r="Z767" s="297"/>
    </row>
    <row r="768" spans="1:26" ht="12.75" customHeight="1">
      <c r="A768" s="297"/>
      <c r="B768" s="297"/>
      <c r="C768" s="297"/>
      <c r="D768" s="297"/>
      <c r="E768" s="297"/>
      <c r="F768" s="297"/>
      <c r="G768" s="297"/>
      <c r="H768" s="297"/>
      <c r="I768" s="297"/>
      <c r="J768" s="297"/>
      <c r="K768" s="297"/>
      <c r="L768" s="297"/>
      <c r="M768" s="297"/>
      <c r="N768" s="297"/>
      <c r="O768" s="297"/>
      <c r="P768" s="297"/>
      <c r="Q768" s="297"/>
      <c r="R768" s="297"/>
      <c r="S768" s="297"/>
      <c r="T768" s="297"/>
      <c r="U768" s="297"/>
      <c r="V768" s="297"/>
      <c r="W768" s="297"/>
      <c r="X768" s="297"/>
      <c r="Y768" s="297"/>
      <c r="Z768" s="297"/>
    </row>
    <row r="769" spans="1:26" ht="12.75" customHeight="1">
      <c r="A769" s="297"/>
      <c r="B769" s="297"/>
      <c r="C769" s="297"/>
      <c r="D769" s="297"/>
      <c r="E769" s="297"/>
      <c r="F769" s="297"/>
      <c r="G769" s="297"/>
      <c r="H769" s="297"/>
      <c r="I769" s="297"/>
      <c r="J769" s="297"/>
      <c r="K769" s="297"/>
      <c r="L769" s="297"/>
      <c r="M769" s="297"/>
      <c r="N769" s="297"/>
      <c r="O769" s="297"/>
      <c r="P769" s="297"/>
      <c r="Q769" s="297"/>
      <c r="R769" s="297"/>
      <c r="S769" s="297"/>
      <c r="T769" s="297"/>
      <c r="U769" s="297"/>
      <c r="V769" s="297"/>
      <c r="W769" s="297"/>
      <c r="X769" s="297"/>
      <c r="Y769" s="297"/>
      <c r="Z769" s="297"/>
    </row>
    <row r="770" spans="1:26" ht="12.75" customHeight="1">
      <c r="A770" s="297"/>
      <c r="B770" s="297"/>
      <c r="C770" s="297"/>
      <c r="D770" s="297"/>
      <c r="E770" s="297"/>
      <c r="F770" s="297"/>
      <c r="G770" s="297"/>
      <c r="H770" s="297"/>
      <c r="I770" s="297"/>
      <c r="J770" s="297"/>
      <c r="K770" s="297"/>
      <c r="L770" s="297"/>
      <c r="M770" s="297"/>
      <c r="N770" s="297"/>
      <c r="O770" s="297"/>
      <c r="P770" s="297"/>
      <c r="Q770" s="297"/>
      <c r="R770" s="297"/>
      <c r="S770" s="297"/>
      <c r="T770" s="297"/>
      <c r="U770" s="297"/>
      <c r="V770" s="297"/>
      <c r="W770" s="297"/>
      <c r="X770" s="297"/>
      <c r="Y770" s="297"/>
      <c r="Z770" s="297"/>
    </row>
    <row r="771" spans="1:26" ht="12.75" customHeight="1">
      <c r="A771" s="297"/>
      <c r="B771" s="297"/>
      <c r="C771" s="297"/>
      <c r="D771" s="297"/>
      <c r="E771" s="297"/>
      <c r="F771" s="297"/>
      <c r="G771" s="297"/>
      <c r="H771" s="297"/>
      <c r="I771" s="297"/>
      <c r="J771" s="297"/>
      <c r="K771" s="297"/>
      <c r="L771" s="297"/>
      <c r="M771" s="297"/>
      <c r="N771" s="297"/>
      <c r="O771" s="297"/>
      <c r="P771" s="297"/>
      <c r="Q771" s="297"/>
      <c r="R771" s="297"/>
      <c r="S771" s="297"/>
      <c r="T771" s="297"/>
      <c r="U771" s="297"/>
      <c r="V771" s="297"/>
      <c r="W771" s="297"/>
      <c r="X771" s="297"/>
      <c r="Y771" s="297"/>
      <c r="Z771" s="297"/>
    </row>
    <row r="772" spans="1:26" ht="12.75" customHeight="1">
      <c r="A772" s="297"/>
      <c r="B772" s="297"/>
      <c r="C772" s="297"/>
      <c r="D772" s="297"/>
      <c r="E772" s="297"/>
      <c r="F772" s="297"/>
      <c r="G772" s="297"/>
      <c r="H772" s="297"/>
      <c r="I772" s="297"/>
      <c r="J772" s="297"/>
      <c r="K772" s="297"/>
      <c r="L772" s="297"/>
      <c r="M772" s="297"/>
      <c r="N772" s="297"/>
      <c r="O772" s="297"/>
      <c r="P772" s="297"/>
      <c r="Q772" s="297"/>
      <c r="R772" s="297"/>
      <c r="S772" s="297"/>
      <c r="T772" s="297"/>
      <c r="U772" s="297"/>
      <c r="V772" s="297"/>
      <c r="W772" s="297"/>
      <c r="X772" s="297"/>
      <c r="Y772" s="297"/>
      <c r="Z772" s="297"/>
    </row>
    <row r="773" spans="1:26" ht="12.75" customHeight="1">
      <c r="A773" s="297"/>
      <c r="B773" s="297"/>
      <c r="C773" s="297"/>
      <c r="D773" s="297"/>
      <c r="E773" s="297"/>
      <c r="F773" s="297"/>
      <c r="G773" s="297"/>
      <c r="H773" s="297"/>
      <c r="I773" s="297"/>
      <c r="J773" s="297"/>
      <c r="K773" s="297"/>
      <c r="L773" s="297"/>
      <c r="M773" s="297"/>
      <c r="N773" s="297"/>
      <c r="O773" s="297"/>
      <c r="P773" s="297"/>
      <c r="Q773" s="297"/>
      <c r="R773" s="297"/>
      <c r="S773" s="297"/>
      <c r="T773" s="297"/>
      <c r="U773" s="297"/>
      <c r="V773" s="297"/>
      <c r="W773" s="297"/>
      <c r="X773" s="297"/>
      <c r="Y773" s="297"/>
      <c r="Z773" s="297"/>
    </row>
    <row r="774" spans="1:26" ht="12.75" customHeight="1">
      <c r="A774" s="297"/>
      <c r="B774" s="297"/>
      <c r="C774" s="297"/>
      <c r="D774" s="297"/>
      <c r="E774" s="297"/>
      <c r="F774" s="297"/>
      <c r="G774" s="297"/>
      <c r="H774" s="297"/>
      <c r="I774" s="297"/>
      <c r="J774" s="297"/>
      <c r="K774" s="297"/>
      <c r="L774" s="297"/>
      <c r="M774" s="297"/>
      <c r="N774" s="297"/>
      <c r="O774" s="297"/>
      <c r="P774" s="297"/>
      <c r="Q774" s="297"/>
      <c r="R774" s="297"/>
      <c r="S774" s="297"/>
      <c r="T774" s="297"/>
      <c r="U774" s="297"/>
      <c r="V774" s="297"/>
      <c r="W774" s="297"/>
      <c r="X774" s="297"/>
      <c r="Y774" s="297"/>
      <c r="Z774" s="297"/>
    </row>
    <row r="775" spans="1:26" ht="12.75" customHeight="1">
      <c r="A775" s="297"/>
      <c r="B775" s="297"/>
      <c r="C775" s="297"/>
      <c r="D775" s="297"/>
      <c r="E775" s="297"/>
      <c r="F775" s="297"/>
      <c r="G775" s="297"/>
      <c r="H775" s="297"/>
      <c r="I775" s="297"/>
      <c r="J775" s="297"/>
      <c r="K775" s="297"/>
      <c r="L775" s="297"/>
      <c r="M775" s="297"/>
      <c r="N775" s="297"/>
      <c r="O775" s="297"/>
      <c r="P775" s="297"/>
      <c r="Q775" s="297"/>
      <c r="R775" s="297"/>
      <c r="S775" s="297"/>
      <c r="T775" s="297"/>
      <c r="U775" s="297"/>
      <c r="V775" s="297"/>
      <c r="W775" s="297"/>
      <c r="X775" s="297"/>
      <c r="Y775" s="297"/>
      <c r="Z775" s="297"/>
    </row>
    <row r="776" spans="1:26" ht="12.75" customHeight="1">
      <c r="A776" s="297"/>
      <c r="B776" s="297"/>
      <c r="C776" s="297"/>
      <c r="D776" s="297"/>
      <c r="E776" s="297"/>
      <c r="F776" s="297"/>
      <c r="G776" s="297"/>
      <c r="H776" s="297"/>
      <c r="I776" s="297"/>
      <c r="J776" s="297"/>
      <c r="K776" s="297"/>
      <c r="L776" s="297"/>
      <c r="M776" s="297"/>
      <c r="N776" s="297"/>
      <c r="O776" s="297"/>
      <c r="P776" s="297"/>
      <c r="Q776" s="297"/>
      <c r="R776" s="297"/>
      <c r="S776" s="297"/>
      <c r="T776" s="297"/>
      <c r="U776" s="297"/>
      <c r="V776" s="297"/>
      <c r="W776" s="297"/>
      <c r="X776" s="297"/>
      <c r="Y776" s="297"/>
      <c r="Z776" s="297"/>
    </row>
    <row r="777" spans="1:26" ht="12.75" customHeight="1">
      <c r="A777" s="297"/>
      <c r="B777" s="297"/>
      <c r="C777" s="297"/>
      <c r="D777" s="297"/>
      <c r="E777" s="297"/>
      <c r="F777" s="297"/>
      <c r="G777" s="297"/>
      <c r="H777" s="297"/>
      <c r="I777" s="297"/>
      <c r="J777" s="297"/>
      <c r="K777" s="297"/>
      <c r="L777" s="297"/>
      <c r="M777" s="297"/>
      <c r="N777" s="297"/>
      <c r="O777" s="297"/>
      <c r="P777" s="297"/>
      <c r="Q777" s="297"/>
      <c r="R777" s="297"/>
      <c r="S777" s="297"/>
      <c r="T777" s="297"/>
      <c r="U777" s="297"/>
      <c r="V777" s="297"/>
      <c r="W777" s="297"/>
      <c r="X777" s="297"/>
      <c r="Y777" s="297"/>
      <c r="Z777" s="297"/>
    </row>
    <row r="778" spans="1:26" ht="12.75" customHeight="1">
      <c r="A778" s="297"/>
      <c r="B778" s="297"/>
      <c r="C778" s="297"/>
      <c r="D778" s="297"/>
      <c r="E778" s="297"/>
      <c r="F778" s="297"/>
      <c r="G778" s="297"/>
      <c r="H778" s="297"/>
      <c r="I778" s="297"/>
      <c r="J778" s="297"/>
      <c r="K778" s="297"/>
      <c r="L778" s="297"/>
      <c r="M778" s="297"/>
      <c r="N778" s="297"/>
      <c r="O778" s="297"/>
      <c r="P778" s="297"/>
      <c r="Q778" s="297"/>
      <c r="R778" s="297"/>
      <c r="S778" s="297"/>
      <c r="T778" s="297"/>
      <c r="U778" s="297"/>
      <c r="V778" s="297"/>
      <c r="W778" s="297"/>
      <c r="X778" s="297"/>
      <c r="Y778" s="297"/>
      <c r="Z778" s="297"/>
    </row>
    <row r="779" spans="1:26" ht="12.75" customHeight="1">
      <c r="A779" s="297"/>
      <c r="B779" s="297"/>
      <c r="C779" s="297"/>
      <c r="D779" s="297"/>
      <c r="E779" s="297"/>
      <c r="F779" s="297"/>
      <c r="G779" s="297"/>
      <c r="H779" s="297"/>
      <c r="I779" s="297"/>
      <c r="J779" s="297"/>
      <c r="K779" s="297"/>
      <c r="L779" s="297"/>
      <c r="M779" s="297"/>
      <c r="N779" s="297"/>
      <c r="O779" s="297"/>
      <c r="P779" s="297"/>
      <c r="Q779" s="297"/>
      <c r="R779" s="297"/>
      <c r="S779" s="297"/>
      <c r="T779" s="297"/>
      <c r="U779" s="297"/>
      <c r="V779" s="297"/>
      <c r="W779" s="297"/>
      <c r="X779" s="297"/>
      <c r="Y779" s="297"/>
      <c r="Z779" s="297"/>
    </row>
    <row r="780" spans="1:26" ht="12.75" customHeight="1">
      <c r="A780" s="297"/>
      <c r="B780" s="297"/>
      <c r="C780" s="297"/>
      <c r="D780" s="297"/>
      <c r="E780" s="297"/>
      <c r="F780" s="297"/>
      <c r="G780" s="297"/>
      <c r="H780" s="297"/>
      <c r="I780" s="297"/>
      <c r="J780" s="297"/>
      <c r="K780" s="297"/>
      <c r="L780" s="297"/>
      <c r="M780" s="297"/>
      <c r="N780" s="297"/>
      <c r="O780" s="297"/>
      <c r="P780" s="297"/>
      <c r="Q780" s="297"/>
      <c r="R780" s="297"/>
      <c r="S780" s="297"/>
      <c r="T780" s="297"/>
      <c r="U780" s="297"/>
      <c r="V780" s="297"/>
      <c r="W780" s="297"/>
      <c r="X780" s="297"/>
      <c r="Y780" s="297"/>
      <c r="Z780" s="297"/>
    </row>
    <row r="781" spans="1:26" ht="12.75" customHeight="1">
      <c r="A781" s="297"/>
      <c r="B781" s="297"/>
      <c r="C781" s="297"/>
      <c r="D781" s="297"/>
      <c r="E781" s="297"/>
      <c r="F781" s="297"/>
      <c r="G781" s="297"/>
      <c r="H781" s="297"/>
      <c r="I781" s="297"/>
      <c r="J781" s="297"/>
      <c r="K781" s="297"/>
      <c r="L781" s="297"/>
      <c r="M781" s="297"/>
      <c r="N781" s="297"/>
      <c r="O781" s="297"/>
      <c r="P781" s="297"/>
      <c r="Q781" s="297"/>
      <c r="R781" s="297"/>
      <c r="S781" s="297"/>
      <c r="T781" s="297"/>
      <c r="U781" s="297"/>
      <c r="V781" s="297"/>
      <c r="W781" s="297"/>
      <c r="X781" s="297"/>
      <c r="Y781" s="297"/>
      <c r="Z781" s="297"/>
    </row>
    <row r="782" spans="1:26" ht="12.75" customHeight="1">
      <c r="A782" s="297"/>
      <c r="B782" s="297"/>
      <c r="C782" s="297"/>
      <c r="D782" s="297"/>
      <c r="E782" s="297"/>
      <c r="F782" s="297"/>
      <c r="G782" s="297"/>
      <c r="H782" s="297"/>
      <c r="I782" s="297"/>
      <c r="J782" s="297"/>
      <c r="K782" s="297"/>
      <c r="L782" s="297"/>
      <c r="M782" s="297"/>
      <c r="N782" s="297"/>
      <c r="O782" s="297"/>
      <c r="P782" s="297"/>
      <c r="Q782" s="297"/>
      <c r="R782" s="297"/>
      <c r="S782" s="297"/>
      <c r="T782" s="297"/>
      <c r="U782" s="297"/>
      <c r="V782" s="297"/>
      <c r="W782" s="297"/>
      <c r="X782" s="297"/>
      <c r="Y782" s="297"/>
      <c r="Z782" s="297"/>
    </row>
    <row r="783" spans="1:26" ht="12.75" customHeight="1">
      <c r="A783" s="297"/>
      <c r="B783" s="297"/>
      <c r="C783" s="297"/>
      <c r="D783" s="297"/>
      <c r="E783" s="297"/>
      <c r="F783" s="297"/>
      <c r="G783" s="297"/>
      <c r="H783" s="297"/>
      <c r="I783" s="297"/>
      <c r="J783" s="297"/>
      <c r="K783" s="297"/>
      <c r="L783" s="297"/>
      <c r="M783" s="297"/>
      <c r="N783" s="297"/>
      <c r="O783" s="297"/>
      <c r="P783" s="297"/>
      <c r="Q783" s="297"/>
      <c r="R783" s="297"/>
      <c r="S783" s="297"/>
      <c r="T783" s="297"/>
      <c r="U783" s="297"/>
      <c r="V783" s="297"/>
      <c r="W783" s="297"/>
      <c r="X783" s="297"/>
      <c r="Y783" s="297"/>
      <c r="Z783" s="297"/>
    </row>
    <row r="784" spans="1:26" ht="12.75" customHeight="1">
      <c r="A784" s="297"/>
      <c r="B784" s="297"/>
      <c r="C784" s="297"/>
      <c r="D784" s="297"/>
      <c r="E784" s="297"/>
      <c r="F784" s="297"/>
      <c r="G784" s="297"/>
      <c r="H784" s="297"/>
      <c r="I784" s="297"/>
      <c r="J784" s="297"/>
      <c r="K784" s="297"/>
      <c r="L784" s="297"/>
      <c r="M784" s="297"/>
      <c r="N784" s="297"/>
      <c r="O784" s="297"/>
      <c r="P784" s="297"/>
      <c r="Q784" s="297"/>
      <c r="R784" s="297"/>
      <c r="S784" s="297"/>
      <c r="T784" s="297"/>
      <c r="U784" s="297"/>
      <c r="V784" s="297"/>
      <c r="W784" s="297"/>
      <c r="X784" s="297"/>
      <c r="Y784" s="297"/>
      <c r="Z784" s="297"/>
    </row>
    <row r="785" spans="1:26" ht="12.75" customHeight="1">
      <c r="A785" s="297"/>
      <c r="B785" s="297"/>
      <c r="C785" s="297"/>
      <c r="D785" s="297"/>
      <c r="E785" s="297"/>
      <c r="F785" s="297"/>
      <c r="G785" s="297"/>
      <c r="H785" s="297"/>
      <c r="I785" s="297"/>
      <c r="J785" s="297"/>
      <c r="K785" s="297"/>
      <c r="L785" s="297"/>
      <c r="M785" s="297"/>
      <c r="N785" s="297"/>
      <c r="O785" s="297"/>
      <c r="P785" s="297"/>
      <c r="Q785" s="297"/>
      <c r="R785" s="297"/>
      <c r="S785" s="297"/>
      <c r="T785" s="297"/>
      <c r="U785" s="297"/>
      <c r="V785" s="297"/>
      <c r="W785" s="297"/>
      <c r="X785" s="297"/>
      <c r="Y785" s="297"/>
      <c r="Z785" s="297"/>
    </row>
    <row r="786" spans="1:26" ht="12.75" customHeight="1">
      <c r="A786" s="297"/>
      <c r="B786" s="297"/>
      <c r="C786" s="297"/>
      <c r="D786" s="297"/>
      <c r="E786" s="297"/>
      <c r="F786" s="297"/>
      <c r="G786" s="297"/>
      <c r="H786" s="297"/>
      <c r="I786" s="297"/>
      <c r="J786" s="297"/>
      <c r="K786" s="297"/>
      <c r="L786" s="297"/>
      <c r="M786" s="297"/>
      <c r="N786" s="297"/>
      <c r="O786" s="297"/>
      <c r="P786" s="297"/>
      <c r="Q786" s="297"/>
      <c r="R786" s="297"/>
      <c r="S786" s="297"/>
      <c r="T786" s="297"/>
      <c r="U786" s="297"/>
      <c r="V786" s="297"/>
      <c r="W786" s="297"/>
      <c r="X786" s="297"/>
      <c r="Y786" s="297"/>
      <c r="Z786" s="297"/>
    </row>
    <row r="787" spans="1:26" ht="12.75" customHeight="1">
      <c r="A787" s="297"/>
      <c r="B787" s="297"/>
      <c r="C787" s="297"/>
      <c r="D787" s="297"/>
      <c r="E787" s="297"/>
      <c r="F787" s="297"/>
      <c r="G787" s="297"/>
      <c r="H787" s="297"/>
      <c r="I787" s="297"/>
      <c r="J787" s="297"/>
      <c r="K787" s="297"/>
      <c r="L787" s="297"/>
      <c r="M787" s="297"/>
      <c r="N787" s="297"/>
      <c r="O787" s="297"/>
      <c r="P787" s="297"/>
      <c r="Q787" s="297"/>
      <c r="R787" s="297"/>
      <c r="S787" s="297"/>
      <c r="T787" s="297"/>
      <c r="U787" s="297"/>
      <c r="V787" s="297"/>
      <c r="W787" s="297"/>
      <c r="X787" s="297"/>
      <c r="Y787" s="297"/>
      <c r="Z787" s="297"/>
    </row>
    <row r="788" spans="1:26" ht="12.75" customHeight="1">
      <c r="A788" s="297"/>
      <c r="B788" s="297"/>
      <c r="C788" s="297"/>
      <c r="D788" s="297"/>
      <c r="E788" s="297"/>
      <c r="F788" s="297"/>
      <c r="G788" s="297"/>
      <c r="H788" s="297"/>
      <c r="I788" s="297"/>
      <c r="J788" s="297"/>
      <c r="K788" s="297"/>
      <c r="L788" s="297"/>
      <c r="M788" s="297"/>
      <c r="N788" s="297"/>
      <c r="O788" s="297"/>
      <c r="P788" s="297"/>
      <c r="Q788" s="297"/>
      <c r="R788" s="297"/>
      <c r="S788" s="297"/>
      <c r="T788" s="297"/>
      <c r="U788" s="297"/>
      <c r="V788" s="297"/>
      <c r="W788" s="297"/>
      <c r="X788" s="297"/>
      <c r="Y788" s="297"/>
      <c r="Z788" s="297"/>
    </row>
    <row r="789" spans="1:26" ht="12.75" customHeight="1">
      <c r="A789" s="297"/>
      <c r="B789" s="297"/>
      <c r="C789" s="297"/>
      <c r="D789" s="297"/>
      <c r="E789" s="297"/>
      <c r="F789" s="297"/>
      <c r="G789" s="297"/>
      <c r="H789" s="297"/>
      <c r="I789" s="297"/>
      <c r="J789" s="297"/>
      <c r="K789" s="297"/>
      <c r="L789" s="297"/>
      <c r="M789" s="297"/>
      <c r="N789" s="297"/>
      <c r="O789" s="297"/>
      <c r="P789" s="297"/>
      <c r="Q789" s="297"/>
      <c r="R789" s="297"/>
      <c r="S789" s="297"/>
      <c r="T789" s="297"/>
      <c r="U789" s="297"/>
      <c r="V789" s="297"/>
      <c r="W789" s="297"/>
      <c r="X789" s="297"/>
      <c r="Y789" s="297"/>
      <c r="Z789" s="297"/>
    </row>
    <row r="790" spans="1:26" ht="12.75" customHeight="1">
      <c r="A790" s="297"/>
      <c r="B790" s="297"/>
      <c r="C790" s="297"/>
      <c r="D790" s="297"/>
      <c r="E790" s="297"/>
      <c r="F790" s="297"/>
      <c r="G790" s="297"/>
      <c r="H790" s="297"/>
      <c r="I790" s="297"/>
      <c r="J790" s="297"/>
      <c r="K790" s="297"/>
      <c r="L790" s="297"/>
      <c r="M790" s="297"/>
      <c r="N790" s="297"/>
      <c r="O790" s="297"/>
      <c r="P790" s="297"/>
      <c r="Q790" s="297"/>
      <c r="R790" s="297"/>
      <c r="S790" s="297"/>
      <c r="T790" s="297"/>
      <c r="U790" s="297"/>
      <c r="V790" s="297"/>
      <c r="W790" s="297"/>
      <c r="X790" s="297"/>
      <c r="Y790" s="297"/>
      <c r="Z790" s="297"/>
    </row>
    <row r="791" spans="1:26" ht="12.75" customHeight="1">
      <c r="A791" s="297"/>
      <c r="B791" s="297"/>
      <c r="C791" s="297"/>
      <c r="D791" s="297"/>
      <c r="E791" s="297"/>
      <c r="F791" s="297"/>
      <c r="G791" s="297"/>
      <c r="H791" s="297"/>
      <c r="I791" s="297"/>
      <c r="J791" s="297"/>
      <c r="K791" s="297"/>
      <c r="L791" s="297"/>
      <c r="M791" s="297"/>
      <c r="N791" s="297"/>
      <c r="O791" s="297"/>
      <c r="P791" s="297"/>
      <c r="Q791" s="297"/>
      <c r="R791" s="297"/>
      <c r="S791" s="297"/>
      <c r="T791" s="297"/>
      <c r="U791" s="297"/>
      <c r="V791" s="297"/>
      <c r="W791" s="297"/>
      <c r="X791" s="297"/>
      <c r="Y791" s="297"/>
      <c r="Z791" s="297"/>
    </row>
    <row r="792" spans="1:26" ht="12.75" customHeight="1">
      <c r="A792" s="297"/>
      <c r="B792" s="297"/>
      <c r="C792" s="297"/>
      <c r="D792" s="297"/>
      <c r="E792" s="297"/>
      <c r="F792" s="297"/>
      <c r="G792" s="297"/>
      <c r="H792" s="297"/>
      <c r="I792" s="297"/>
      <c r="J792" s="297"/>
      <c r="K792" s="297"/>
      <c r="L792" s="297"/>
      <c r="M792" s="297"/>
      <c r="N792" s="297"/>
      <c r="O792" s="297"/>
      <c r="P792" s="297"/>
      <c r="Q792" s="297"/>
      <c r="R792" s="297"/>
      <c r="S792" s="297"/>
      <c r="T792" s="297"/>
      <c r="U792" s="297"/>
      <c r="V792" s="297"/>
      <c r="W792" s="297"/>
      <c r="X792" s="297"/>
      <c r="Y792" s="297"/>
      <c r="Z792" s="297"/>
    </row>
    <row r="793" spans="1:26" ht="12.75" customHeight="1">
      <c r="A793" s="297"/>
      <c r="B793" s="297"/>
      <c r="C793" s="297"/>
      <c r="D793" s="297"/>
      <c r="E793" s="297"/>
      <c r="F793" s="297"/>
      <c r="G793" s="297"/>
      <c r="H793" s="297"/>
      <c r="I793" s="297"/>
      <c r="J793" s="297"/>
      <c r="K793" s="297"/>
      <c r="L793" s="297"/>
      <c r="M793" s="297"/>
      <c r="N793" s="297"/>
      <c r="O793" s="297"/>
      <c r="P793" s="297"/>
      <c r="Q793" s="297"/>
      <c r="R793" s="297"/>
      <c r="S793" s="297"/>
      <c r="T793" s="297"/>
      <c r="U793" s="297"/>
      <c r="V793" s="297"/>
      <c r="W793" s="297"/>
      <c r="X793" s="297"/>
      <c r="Y793" s="297"/>
      <c r="Z793" s="297"/>
    </row>
    <row r="794" spans="1:26" ht="12.75" customHeight="1">
      <c r="A794" s="297"/>
      <c r="B794" s="297"/>
      <c r="C794" s="297"/>
      <c r="D794" s="297"/>
      <c r="E794" s="297"/>
      <c r="F794" s="297"/>
      <c r="G794" s="297"/>
      <c r="H794" s="297"/>
      <c r="I794" s="297"/>
      <c r="J794" s="297"/>
      <c r="K794" s="297"/>
      <c r="L794" s="297"/>
      <c r="M794" s="297"/>
      <c r="N794" s="297"/>
      <c r="O794" s="297"/>
      <c r="P794" s="297"/>
      <c r="Q794" s="297"/>
      <c r="R794" s="297"/>
      <c r="S794" s="297"/>
      <c r="T794" s="297"/>
      <c r="U794" s="297"/>
      <c r="V794" s="297"/>
      <c r="W794" s="297"/>
      <c r="X794" s="297"/>
      <c r="Y794" s="297"/>
      <c r="Z794" s="297"/>
    </row>
    <row r="795" spans="1:26" ht="12.75" customHeight="1">
      <c r="A795" s="297"/>
      <c r="B795" s="297"/>
      <c r="C795" s="297"/>
      <c r="D795" s="297"/>
      <c r="E795" s="297"/>
      <c r="F795" s="297"/>
      <c r="G795" s="297"/>
      <c r="H795" s="297"/>
      <c r="I795" s="297"/>
      <c r="J795" s="297"/>
      <c r="K795" s="297"/>
      <c r="L795" s="297"/>
      <c r="M795" s="297"/>
      <c r="N795" s="297"/>
      <c r="O795" s="297"/>
      <c r="P795" s="297"/>
      <c r="Q795" s="297"/>
      <c r="R795" s="297"/>
      <c r="S795" s="297"/>
      <c r="T795" s="297"/>
      <c r="U795" s="297"/>
      <c r="V795" s="297"/>
      <c r="W795" s="297"/>
      <c r="X795" s="297"/>
      <c r="Y795" s="297"/>
      <c r="Z795" s="297"/>
    </row>
    <row r="796" spans="1:26" ht="12.75" customHeight="1">
      <c r="A796" s="297"/>
      <c r="B796" s="297"/>
      <c r="C796" s="297"/>
      <c r="D796" s="297"/>
      <c r="E796" s="297"/>
      <c r="F796" s="297"/>
      <c r="G796" s="297"/>
      <c r="H796" s="297"/>
      <c r="I796" s="297"/>
      <c r="J796" s="297"/>
      <c r="K796" s="297"/>
      <c r="L796" s="297"/>
      <c r="M796" s="297"/>
      <c r="N796" s="297"/>
      <c r="O796" s="297"/>
      <c r="P796" s="297"/>
      <c r="Q796" s="297"/>
      <c r="R796" s="297"/>
      <c r="S796" s="297"/>
      <c r="T796" s="297"/>
      <c r="U796" s="297"/>
      <c r="V796" s="297"/>
      <c r="W796" s="297"/>
      <c r="X796" s="297"/>
      <c r="Y796" s="297"/>
      <c r="Z796" s="297"/>
    </row>
    <row r="797" spans="1:26" ht="12.75" customHeight="1">
      <c r="A797" s="297"/>
      <c r="B797" s="297"/>
      <c r="C797" s="297"/>
      <c r="D797" s="297"/>
      <c r="E797" s="297"/>
      <c r="F797" s="297"/>
      <c r="G797" s="297"/>
      <c r="H797" s="297"/>
      <c r="I797" s="297"/>
      <c r="J797" s="297"/>
      <c r="K797" s="297"/>
      <c r="L797" s="297"/>
      <c r="M797" s="297"/>
      <c r="N797" s="297"/>
      <c r="O797" s="297"/>
      <c r="P797" s="297"/>
      <c r="Q797" s="297"/>
      <c r="R797" s="297"/>
      <c r="S797" s="297"/>
      <c r="T797" s="297"/>
      <c r="U797" s="297"/>
      <c r="V797" s="297"/>
      <c r="W797" s="297"/>
      <c r="X797" s="297"/>
      <c r="Y797" s="297"/>
      <c r="Z797" s="297"/>
    </row>
    <row r="798" spans="1:26" ht="12.75" customHeight="1">
      <c r="A798" s="297"/>
      <c r="B798" s="297"/>
      <c r="C798" s="297"/>
      <c r="D798" s="297"/>
      <c r="E798" s="297"/>
      <c r="F798" s="297"/>
      <c r="G798" s="297"/>
      <c r="H798" s="297"/>
      <c r="I798" s="297"/>
      <c r="J798" s="297"/>
      <c r="K798" s="297"/>
      <c r="L798" s="297"/>
      <c r="M798" s="297"/>
      <c r="N798" s="297"/>
      <c r="O798" s="297"/>
      <c r="P798" s="297"/>
      <c r="Q798" s="297"/>
      <c r="R798" s="297"/>
      <c r="S798" s="297"/>
      <c r="T798" s="297"/>
      <c r="U798" s="297"/>
      <c r="V798" s="297"/>
      <c r="W798" s="297"/>
      <c r="X798" s="297"/>
      <c r="Y798" s="297"/>
      <c r="Z798" s="297"/>
    </row>
    <row r="799" spans="1:26" ht="12.75" customHeight="1">
      <c r="A799" s="297"/>
      <c r="B799" s="297"/>
      <c r="C799" s="297"/>
      <c r="D799" s="297"/>
      <c r="E799" s="297"/>
      <c r="F799" s="297"/>
      <c r="G799" s="297"/>
      <c r="H799" s="297"/>
      <c r="I799" s="297"/>
      <c r="J799" s="297"/>
      <c r="K799" s="297"/>
      <c r="L799" s="297"/>
      <c r="M799" s="297"/>
      <c r="N799" s="297"/>
      <c r="O799" s="297"/>
      <c r="P799" s="297"/>
      <c r="Q799" s="297"/>
      <c r="R799" s="297"/>
      <c r="S799" s="297"/>
      <c r="T799" s="297"/>
      <c r="U799" s="297"/>
      <c r="V799" s="297"/>
      <c r="W799" s="297"/>
      <c r="X799" s="297"/>
      <c r="Y799" s="297"/>
      <c r="Z799" s="297"/>
    </row>
    <row r="800" spans="1:26" ht="12.75" customHeight="1">
      <c r="A800" s="297"/>
      <c r="B800" s="297"/>
      <c r="C800" s="297"/>
      <c r="D800" s="297"/>
      <c r="E800" s="297"/>
      <c r="F800" s="297"/>
      <c r="G800" s="297"/>
      <c r="H800" s="297"/>
      <c r="I800" s="297"/>
      <c r="J800" s="297"/>
      <c r="K800" s="297"/>
      <c r="L800" s="297"/>
      <c r="M800" s="297"/>
      <c r="N800" s="297"/>
      <c r="O800" s="297"/>
      <c r="P800" s="297"/>
      <c r="Q800" s="297"/>
      <c r="R800" s="297"/>
      <c r="S800" s="297"/>
      <c r="T800" s="297"/>
      <c r="U800" s="297"/>
      <c r="V800" s="297"/>
      <c r="W800" s="297"/>
      <c r="X800" s="297"/>
      <c r="Y800" s="297"/>
      <c r="Z800" s="297"/>
    </row>
    <row r="801" spans="1:26" ht="12.75" customHeight="1">
      <c r="A801" s="297"/>
      <c r="B801" s="297"/>
      <c r="C801" s="297"/>
      <c r="D801" s="297"/>
      <c r="E801" s="297"/>
      <c r="F801" s="297"/>
      <c r="G801" s="297"/>
      <c r="H801" s="297"/>
      <c r="I801" s="297"/>
      <c r="J801" s="297"/>
      <c r="K801" s="297"/>
      <c r="L801" s="297"/>
      <c r="M801" s="297"/>
      <c r="N801" s="297"/>
      <c r="O801" s="297"/>
      <c r="P801" s="297"/>
      <c r="Q801" s="297"/>
      <c r="R801" s="297"/>
      <c r="S801" s="297"/>
      <c r="T801" s="297"/>
      <c r="U801" s="297"/>
      <c r="V801" s="297"/>
      <c r="W801" s="297"/>
      <c r="X801" s="297"/>
      <c r="Y801" s="297"/>
      <c r="Z801" s="297"/>
    </row>
    <row r="802" spans="1:26" ht="12.75" customHeight="1">
      <c r="A802" s="297"/>
      <c r="B802" s="297"/>
      <c r="C802" s="297"/>
      <c r="D802" s="297"/>
      <c r="E802" s="297"/>
      <c r="F802" s="297"/>
      <c r="G802" s="297"/>
      <c r="H802" s="297"/>
      <c r="I802" s="297"/>
      <c r="J802" s="297"/>
      <c r="K802" s="297"/>
      <c r="L802" s="297"/>
      <c r="M802" s="297"/>
      <c r="N802" s="297"/>
      <c r="O802" s="297"/>
      <c r="P802" s="297"/>
      <c r="Q802" s="297"/>
      <c r="R802" s="297"/>
      <c r="S802" s="297"/>
      <c r="T802" s="297"/>
      <c r="U802" s="297"/>
      <c r="V802" s="297"/>
      <c r="W802" s="297"/>
      <c r="X802" s="297"/>
      <c r="Y802" s="297"/>
      <c r="Z802" s="297"/>
    </row>
    <row r="803" spans="1:26" ht="12.75" customHeight="1">
      <c r="A803" s="297"/>
      <c r="B803" s="297"/>
      <c r="C803" s="297"/>
      <c r="D803" s="297"/>
      <c r="E803" s="297"/>
      <c r="F803" s="297"/>
      <c r="G803" s="297"/>
      <c r="H803" s="297"/>
      <c r="I803" s="297"/>
      <c r="J803" s="297"/>
      <c r="K803" s="297"/>
      <c r="L803" s="297"/>
      <c r="M803" s="297"/>
      <c r="N803" s="297"/>
      <c r="O803" s="297"/>
      <c r="P803" s="297"/>
      <c r="Q803" s="297"/>
      <c r="R803" s="297"/>
      <c r="S803" s="297"/>
      <c r="T803" s="297"/>
      <c r="U803" s="297"/>
      <c r="V803" s="297"/>
      <c r="W803" s="297"/>
      <c r="X803" s="297"/>
      <c r="Y803" s="297"/>
      <c r="Z803" s="297"/>
    </row>
    <row r="804" spans="1:26" ht="12.75" customHeight="1">
      <c r="A804" s="297"/>
      <c r="B804" s="297"/>
      <c r="C804" s="297"/>
      <c r="D804" s="297"/>
      <c r="E804" s="297"/>
      <c r="F804" s="297"/>
      <c r="G804" s="297"/>
      <c r="H804" s="297"/>
      <c r="I804" s="297"/>
      <c r="J804" s="297"/>
      <c r="K804" s="297"/>
      <c r="L804" s="297"/>
      <c r="M804" s="297"/>
      <c r="N804" s="297"/>
      <c r="O804" s="297"/>
      <c r="P804" s="297"/>
      <c r="Q804" s="297"/>
      <c r="R804" s="297"/>
      <c r="S804" s="297"/>
      <c r="T804" s="297"/>
      <c r="U804" s="297"/>
      <c r="V804" s="297"/>
      <c r="W804" s="297"/>
      <c r="X804" s="297"/>
      <c r="Y804" s="297"/>
      <c r="Z804" s="297"/>
    </row>
    <row r="805" spans="1:26" ht="12.75" customHeight="1">
      <c r="A805" s="297"/>
      <c r="B805" s="297"/>
      <c r="C805" s="297"/>
      <c r="D805" s="297"/>
      <c r="E805" s="297"/>
      <c r="F805" s="297"/>
      <c r="G805" s="297"/>
      <c r="H805" s="297"/>
      <c r="I805" s="297"/>
      <c r="J805" s="297"/>
      <c r="K805" s="297"/>
      <c r="L805" s="297"/>
      <c r="M805" s="297"/>
      <c r="N805" s="297"/>
      <c r="O805" s="297"/>
      <c r="P805" s="297"/>
      <c r="Q805" s="297"/>
      <c r="R805" s="297"/>
      <c r="S805" s="297"/>
      <c r="T805" s="297"/>
      <c r="U805" s="297"/>
      <c r="V805" s="297"/>
      <c r="W805" s="297"/>
      <c r="X805" s="297"/>
      <c r="Y805" s="297"/>
      <c r="Z805" s="297"/>
    </row>
    <row r="806" spans="1:26" ht="12.75" customHeight="1">
      <c r="A806" s="297"/>
      <c r="B806" s="297"/>
      <c r="C806" s="297"/>
      <c r="D806" s="297"/>
      <c r="E806" s="297"/>
      <c r="F806" s="297"/>
      <c r="G806" s="297"/>
      <c r="H806" s="297"/>
      <c r="I806" s="297"/>
      <c r="J806" s="297"/>
      <c r="K806" s="297"/>
      <c r="L806" s="297"/>
      <c r="M806" s="297"/>
      <c r="N806" s="297"/>
      <c r="O806" s="297"/>
      <c r="P806" s="297"/>
      <c r="Q806" s="297"/>
      <c r="R806" s="297"/>
      <c r="S806" s="297"/>
      <c r="T806" s="297"/>
      <c r="U806" s="297"/>
      <c r="V806" s="297"/>
      <c r="W806" s="297"/>
      <c r="X806" s="297"/>
      <c r="Y806" s="297"/>
      <c r="Z806" s="297"/>
    </row>
    <row r="807" spans="1:26" ht="12.75" customHeight="1">
      <c r="A807" s="297"/>
      <c r="B807" s="297"/>
      <c r="C807" s="297"/>
      <c r="D807" s="297"/>
      <c r="E807" s="297"/>
      <c r="F807" s="297"/>
      <c r="G807" s="297"/>
      <c r="H807" s="297"/>
      <c r="I807" s="297"/>
      <c r="J807" s="297"/>
      <c r="K807" s="297"/>
      <c r="L807" s="297"/>
      <c r="M807" s="297"/>
      <c r="N807" s="297"/>
      <c r="O807" s="297"/>
      <c r="P807" s="297"/>
      <c r="Q807" s="297"/>
      <c r="R807" s="297"/>
      <c r="S807" s="297"/>
      <c r="T807" s="297"/>
      <c r="U807" s="297"/>
      <c r="V807" s="297"/>
      <c r="W807" s="297"/>
      <c r="X807" s="297"/>
      <c r="Y807" s="297"/>
      <c r="Z807" s="297"/>
    </row>
    <row r="808" spans="1:26" ht="12.75" customHeight="1">
      <c r="A808" s="297"/>
      <c r="B808" s="297"/>
      <c r="C808" s="297"/>
      <c r="D808" s="297"/>
      <c r="E808" s="297"/>
      <c r="F808" s="297"/>
      <c r="G808" s="297"/>
      <c r="H808" s="297"/>
      <c r="I808" s="297"/>
      <c r="J808" s="297"/>
      <c r="K808" s="297"/>
      <c r="L808" s="297"/>
      <c r="M808" s="297"/>
      <c r="N808" s="297"/>
      <c r="O808" s="297"/>
      <c r="P808" s="297"/>
      <c r="Q808" s="297"/>
      <c r="R808" s="297"/>
      <c r="S808" s="297"/>
      <c r="T808" s="297"/>
      <c r="U808" s="297"/>
      <c r="V808" s="297"/>
      <c r="W808" s="297"/>
      <c r="X808" s="297"/>
      <c r="Y808" s="297"/>
      <c r="Z808" s="297"/>
    </row>
    <row r="809" spans="1:26" ht="12.75" customHeight="1">
      <c r="A809" s="297"/>
      <c r="B809" s="297"/>
      <c r="C809" s="297"/>
      <c r="D809" s="297"/>
      <c r="E809" s="297"/>
      <c r="F809" s="297"/>
      <c r="G809" s="297"/>
      <c r="H809" s="297"/>
      <c r="I809" s="297"/>
      <c r="J809" s="297"/>
      <c r="K809" s="297"/>
      <c r="L809" s="297"/>
      <c r="M809" s="297"/>
      <c r="N809" s="297"/>
      <c r="O809" s="297"/>
      <c r="P809" s="297"/>
      <c r="Q809" s="297"/>
      <c r="R809" s="297"/>
      <c r="S809" s="297"/>
      <c r="T809" s="297"/>
      <c r="U809" s="297"/>
      <c r="V809" s="297"/>
      <c r="W809" s="297"/>
      <c r="X809" s="297"/>
      <c r="Y809" s="297"/>
      <c r="Z809" s="297"/>
    </row>
    <row r="810" spans="1:26" ht="12.75" customHeight="1">
      <c r="A810" s="297"/>
      <c r="B810" s="297"/>
      <c r="C810" s="297"/>
      <c r="D810" s="297"/>
      <c r="E810" s="297"/>
      <c r="F810" s="297"/>
      <c r="G810" s="297"/>
      <c r="H810" s="297"/>
      <c r="I810" s="297"/>
      <c r="J810" s="297"/>
      <c r="K810" s="297"/>
      <c r="L810" s="297"/>
      <c r="M810" s="297"/>
      <c r="N810" s="297"/>
      <c r="O810" s="297"/>
      <c r="P810" s="297"/>
      <c r="Q810" s="297"/>
      <c r="R810" s="297"/>
      <c r="S810" s="297"/>
      <c r="T810" s="297"/>
      <c r="U810" s="297"/>
      <c r="V810" s="297"/>
      <c r="W810" s="297"/>
      <c r="X810" s="297"/>
      <c r="Y810" s="297"/>
      <c r="Z810" s="297"/>
    </row>
    <row r="811" spans="1:26" ht="12.75" customHeight="1">
      <c r="A811" s="297"/>
      <c r="B811" s="297"/>
      <c r="C811" s="297"/>
      <c r="D811" s="297"/>
      <c r="E811" s="297"/>
      <c r="F811" s="297"/>
      <c r="G811" s="297"/>
      <c r="H811" s="297"/>
      <c r="I811" s="297"/>
      <c r="J811" s="297"/>
      <c r="K811" s="297"/>
      <c r="L811" s="297"/>
      <c r="M811" s="297"/>
      <c r="N811" s="297"/>
      <c r="O811" s="297"/>
      <c r="P811" s="297"/>
      <c r="Q811" s="297"/>
      <c r="R811" s="297"/>
      <c r="S811" s="297"/>
      <c r="T811" s="297"/>
      <c r="U811" s="297"/>
      <c r="V811" s="297"/>
      <c r="W811" s="297"/>
      <c r="X811" s="297"/>
      <c r="Y811" s="297"/>
      <c r="Z811" s="297"/>
    </row>
    <row r="812" spans="1:26" ht="12.75" customHeight="1">
      <c r="A812" s="297"/>
      <c r="B812" s="297"/>
      <c r="C812" s="297"/>
      <c r="D812" s="297"/>
      <c r="E812" s="297"/>
      <c r="F812" s="297"/>
      <c r="G812" s="297"/>
      <c r="H812" s="297"/>
      <c r="I812" s="297"/>
      <c r="J812" s="297"/>
      <c r="K812" s="297"/>
      <c r="L812" s="297"/>
      <c r="M812" s="297"/>
      <c r="N812" s="297"/>
      <c r="O812" s="297"/>
      <c r="P812" s="297"/>
      <c r="Q812" s="297"/>
      <c r="R812" s="297"/>
      <c r="S812" s="297"/>
      <c r="T812" s="297"/>
      <c r="U812" s="297"/>
      <c r="V812" s="297"/>
      <c r="W812" s="297"/>
      <c r="X812" s="297"/>
      <c r="Y812" s="297"/>
      <c r="Z812" s="297"/>
    </row>
    <row r="813" spans="1:26" ht="12.75" customHeight="1">
      <c r="A813" s="297"/>
      <c r="B813" s="297"/>
      <c r="C813" s="297"/>
      <c r="D813" s="297"/>
      <c r="E813" s="297"/>
      <c r="F813" s="297"/>
      <c r="G813" s="297"/>
      <c r="H813" s="297"/>
      <c r="I813" s="297"/>
      <c r="J813" s="297"/>
      <c r="K813" s="297"/>
      <c r="L813" s="297"/>
      <c r="M813" s="297"/>
      <c r="N813" s="297"/>
      <c r="O813" s="297"/>
      <c r="P813" s="297"/>
      <c r="Q813" s="297"/>
      <c r="R813" s="297"/>
      <c r="S813" s="297"/>
      <c r="T813" s="297"/>
      <c r="U813" s="297"/>
      <c r="V813" s="297"/>
      <c r="W813" s="297"/>
      <c r="X813" s="297"/>
      <c r="Y813" s="297"/>
      <c r="Z813" s="297"/>
    </row>
    <row r="814" spans="1:26" ht="12.75" customHeight="1">
      <c r="A814" s="297"/>
      <c r="B814" s="297"/>
      <c r="C814" s="297"/>
      <c r="D814" s="297"/>
      <c r="E814" s="297"/>
      <c r="F814" s="297"/>
      <c r="G814" s="297"/>
      <c r="H814" s="297"/>
      <c r="I814" s="297"/>
      <c r="J814" s="297"/>
      <c r="K814" s="297"/>
      <c r="L814" s="297"/>
      <c r="M814" s="297"/>
      <c r="N814" s="297"/>
      <c r="O814" s="297"/>
      <c r="P814" s="297"/>
      <c r="Q814" s="297"/>
      <c r="R814" s="297"/>
      <c r="S814" s="297"/>
      <c r="T814" s="297"/>
      <c r="U814" s="297"/>
      <c r="V814" s="297"/>
      <c r="W814" s="297"/>
      <c r="X814" s="297"/>
      <c r="Y814" s="297"/>
      <c r="Z814" s="297"/>
    </row>
    <row r="815" spans="1:26" ht="12.75" customHeight="1">
      <c r="A815" s="297"/>
      <c r="B815" s="297"/>
      <c r="C815" s="297"/>
      <c r="D815" s="297"/>
      <c r="E815" s="297"/>
      <c r="F815" s="297"/>
      <c r="G815" s="297"/>
      <c r="H815" s="297"/>
      <c r="I815" s="297"/>
      <c r="J815" s="297"/>
      <c r="K815" s="297"/>
      <c r="L815" s="297"/>
      <c r="M815" s="297"/>
      <c r="N815" s="297"/>
      <c r="O815" s="297"/>
      <c r="P815" s="297"/>
      <c r="Q815" s="297"/>
      <c r="R815" s="297"/>
      <c r="S815" s="297"/>
      <c r="T815" s="297"/>
      <c r="U815" s="297"/>
      <c r="V815" s="297"/>
      <c r="W815" s="297"/>
      <c r="X815" s="297"/>
      <c r="Y815" s="297"/>
      <c r="Z815" s="297"/>
    </row>
    <row r="816" spans="1:26" ht="12.75" customHeight="1">
      <c r="A816" s="297"/>
      <c r="B816" s="297"/>
      <c r="C816" s="297"/>
      <c r="D816" s="297"/>
      <c r="E816" s="297"/>
      <c r="F816" s="297"/>
      <c r="G816" s="297"/>
      <c r="H816" s="297"/>
      <c r="I816" s="297"/>
      <c r="J816" s="297"/>
      <c r="K816" s="297"/>
      <c r="L816" s="297"/>
      <c r="M816" s="297"/>
      <c r="N816" s="297"/>
      <c r="O816" s="297"/>
      <c r="P816" s="297"/>
      <c r="Q816" s="297"/>
      <c r="R816" s="297"/>
      <c r="S816" s="297"/>
      <c r="T816" s="297"/>
      <c r="U816" s="297"/>
      <c r="V816" s="297"/>
      <c r="W816" s="297"/>
      <c r="X816" s="297"/>
      <c r="Y816" s="297"/>
      <c r="Z816" s="297"/>
    </row>
    <row r="817" spans="1:26" ht="12.75" customHeight="1">
      <c r="A817" s="297"/>
      <c r="B817" s="297"/>
      <c r="C817" s="297"/>
      <c r="D817" s="297"/>
      <c r="E817" s="297"/>
      <c r="F817" s="297"/>
      <c r="G817" s="297"/>
      <c r="H817" s="297"/>
      <c r="I817" s="297"/>
      <c r="J817" s="297"/>
      <c r="K817" s="297"/>
      <c r="L817" s="297"/>
      <c r="M817" s="297"/>
      <c r="N817" s="297"/>
      <c r="O817" s="297"/>
      <c r="P817" s="297"/>
      <c r="Q817" s="297"/>
      <c r="R817" s="297"/>
      <c r="S817" s="297"/>
      <c r="T817" s="297"/>
      <c r="U817" s="297"/>
      <c r="V817" s="297"/>
      <c r="W817" s="297"/>
      <c r="X817" s="297"/>
      <c r="Y817" s="297"/>
      <c r="Z817" s="297"/>
    </row>
    <row r="818" spans="1:26" ht="12.75" customHeight="1">
      <c r="A818" s="297"/>
      <c r="B818" s="297"/>
      <c r="C818" s="297"/>
      <c r="D818" s="297"/>
      <c r="E818" s="297"/>
      <c r="F818" s="297"/>
      <c r="G818" s="297"/>
      <c r="H818" s="297"/>
      <c r="I818" s="297"/>
      <c r="J818" s="297"/>
      <c r="K818" s="297"/>
      <c r="L818" s="297"/>
      <c r="M818" s="297"/>
      <c r="N818" s="297"/>
      <c r="O818" s="297"/>
      <c r="P818" s="297"/>
      <c r="Q818" s="297"/>
      <c r="R818" s="297"/>
      <c r="S818" s="297"/>
      <c r="T818" s="297"/>
      <c r="U818" s="297"/>
      <c r="V818" s="297"/>
      <c r="W818" s="297"/>
      <c r="X818" s="297"/>
      <c r="Y818" s="297"/>
      <c r="Z818" s="297"/>
    </row>
    <row r="819" spans="1:26" ht="12.75" customHeight="1">
      <c r="A819" s="297"/>
      <c r="B819" s="297"/>
      <c r="C819" s="297"/>
      <c r="D819" s="297"/>
      <c r="E819" s="297"/>
      <c r="F819" s="297"/>
      <c r="G819" s="297"/>
      <c r="H819" s="297"/>
      <c r="I819" s="297"/>
      <c r="J819" s="297"/>
      <c r="K819" s="297"/>
      <c r="L819" s="297"/>
      <c r="M819" s="297"/>
      <c r="N819" s="297"/>
      <c r="O819" s="297"/>
      <c r="P819" s="297"/>
      <c r="Q819" s="297"/>
      <c r="R819" s="297"/>
      <c r="S819" s="297"/>
      <c r="T819" s="297"/>
      <c r="U819" s="297"/>
      <c r="V819" s="297"/>
      <c r="W819" s="297"/>
      <c r="X819" s="297"/>
      <c r="Y819" s="297"/>
      <c r="Z819" s="297"/>
    </row>
    <row r="820" spans="1:26" ht="12.75" customHeight="1">
      <c r="A820" s="297"/>
      <c r="B820" s="297"/>
      <c r="C820" s="297"/>
      <c r="D820" s="297"/>
      <c r="E820" s="297"/>
      <c r="F820" s="297"/>
      <c r="G820" s="297"/>
      <c r="H820" s="297"/>
      <c r="I820" s="297"/>
      <c r="J820" s="297"/>
      <c r="K820" s="297"/>
      <c r="L820" s="297"/>
      <c r="M820" s="297"/>
      <c r="N820" s="297"/>
      <c r="O820" s="297"/>
      <c r="P820" s="297"/>
      <c r="Q820" s="297"/>
      <c r="R820" s="297"/>
      <c r="S820" s="297"/>
      <c r="T820" s="297"/>
      <c r="U820" s="297"/>
      <c r="V820" s="297"/>
      <c r="W820" s="297"/>
      <c r="X820" s="297"/>
      <c r="Y820" s="297"/>
      <c r="Z820" s="297"/>
    </row>
    <row r="821" spans="1:26" ht="12.75" customHeight="1">
      <c r="A821" s="297"/>
      <c r="B821" s="297"/>
      <c r="C821" s="297"/>
      <c r="D821" s="297"/>
      <c r="E821" s="297"/>
      <c r="F821" s="297"/>
      <c r="G821" s="297"/>
      <c r="H821" s="297"/>
      <c r="I821" s="297"/>
      <c r="J821" s="297"/>
      <c r="K821" s="297"/>
      <c r="L821" s="297"/>
      <c r="M821" s="297"/>
      <c r="N821" s="297"/>
      <c r="O821" s="297"/>
      <c r="P821" s="297"/>
      <c r="Q821" s="297"/>
      <c r="R821" s="297"/>
      <c r="S821" s="297"/>
      <c r="T821" s="297"/>
      <c r="U821" s="297"/>
      <c r="V821" s="297"/>
      <c r="W821" s="297"/>
      <c r="X821" s="297"/>
      <c r="Y821" s="297"/>
      <c r="Z821" s="297"/>
    </row>
    <row r="822" spans="1:26" ht="12.75" customHeight="1">
      <c r="A822" s="297"/>
      <c r="B822" s="297"/>
      <c r="C822" s="297"/>
      <c r="D822" s="297"/>
      <c r="E822" s="297"/>
      <c r="F822" s="297"/>
      <c r="G822" s="297"/>
      <c r="H822" s="297"/>
      <c r="I822" s="297"/>
      <c r="J822" s="297"/>
      <c r="K822" s="297"/>
      <c r="L822" s="297"/>
      <c r="M822" s="297"/>
      <c r="N822" s="297"/>
      <c r="O822" s="297"/>
      <c r="P822" s="297"/>
      <c r="Q822" s="297"/>
      <c r="R822" s="297"/>
      <c r="S822" s="297"/>
      <c r="T822" s="297"/>
      <c r="U822" s="297"/>
      <c r="V822" s="297"/>
      <c r="W822" s="297"/>
      <c r="X822" s="297"/>
      <c r="Y822" s="297"/>
      <c r="Z822" s="297"/>
    </row>
    <row r="823" spans="1:26" ht="12.75" customHeight="1">
      <c r="A823" s="297"/>
      <c r="B823" s="297"/>
      <c r="C823" s="297"/>
      <c r="D823" s="297"/>
      <c r="E823" s="297"/>
      <c r="F823" s="297"/>
      <c r="G823" s="297"/>
      <c r="H823" s="297"/>
      <c r="I823" s="297"/>
      <c r="J823" s="297"/>
      <c r="K823" s="297"/>
      <c r="L823" s="297"/>
      <c r="M823" s="297"/>
      <c r="N823" s="297"/>
      <c r="O823" s="297"/>
      <c r="P823" s="297"/>
      <c r="Q823" s="297"/>
      <c r="R823" s="297"/>
      <c r="S823" s="297"/>
      <c r="T823" s="297"/>
      <c r="U823" s="297"/>
      <c r="V823" s="297"/>
      <c r="W823" s="297"/>
      <c r="X823" s="297"/>
      <c r="Y823" s="297"/>
      <c r="Z823" s="297"/>
    </row>
    <row r="824" spans="1:26" ht="12.75" customHeight="1">
      <c r="A824" s="297"/>
      <c r="B824" s="297"/>
      <c r="C824" s="297"/>
      <c r="D824" s="297"/>
      <c r="E824" s="297"/>
      <c r="F824" s="297"/>
      <c r="G824" s="297"/>
      <c r="H824" s="297"/>
      <c r="I824" s="297"/>
      <c r="J824" s="297"/>
      <c r="K824" s="297"/>
      <c r="L824" s="297"/>
      <c r="M824" s="297"/>
      <c r="N824" s="297"/>
      <c r="O824" s="297"/>
      <c r="P824" s="297"/>
      <c r="Q824" s="297"/>
      <c r="R824" s="297"/>
      <c r="S824" s="297"/>
      <c r="T824" s="297"/>
      <c r="U824" s="297"/>
      <c r="V824" s="297"/>
      <c r="W824" s="297"/>
      <c r="X824" s="297"/>
      <c r="Y824" s="297"/>
      <c r="Z824" s="297"/>
    </row>
    <row r="825" spans="1:26" ht="12.75" customHeight="1">
      <c r="A825" s="297"/>
      <c r="B825" s="297"/>
      <c r="C825" s="297"/>
      <c r="D825" s="297"/>
      <c r="E825" s="297"/>
      <c r="F825" s="297"/>
      <c r="G825" s="297"/>
      <c r="H825" s="297"/>
      <c r="I825" s="297"/>
      <c r="J825" s="297"/>
      <c r="K825" s="297"/>
      <c r="L825" s="297"/>
      <c r="M825" s="297"/>
      <c r="N825" s="297"/>
      <c r="O825" s="297"/>
      <c r="P825" s="297"/>
      <c r="Q825" s="297"/>
      <c r="R825" s="297"/>
      <c r="S825" s="297"/>
      <c r="T825" s="297"/>
      <c r="U825" s="297"/>
      <c r="V825" s="297"/>
      <c r="W825" s="297"/>
      <c r="X825" s="297"/>
      <c r="Y825" s="297"/>
      <c r="Z825" s="297"/>
    </row>
    <row r="826" spans="1:26" ht="12.75" customHeight="1">
      <c r="A826" s="297"/>
      <c r="B826" s="297"/>
      <c r="C826" s="297"/>
      <c r="D826" s="297"/>
      <c r="E826" s="297"/>
      <c r="F826" s="297"/>
      <c r="G826" s="297"/>
      <c r="H826" s="297"/>
      <c r="I826" s="297"/>
      <c r="J826" s="297"/>
      <c r="K826" s="297"/>
      <c r="L826" s="297"/>
      <c r="M826" s="297"/>
      <c r="N826" s="297"/>
      <c r="O826" s="297"/>
      <c r="P826" s="297"/>
      <c r="Q826" s="297"/>
      <c r="R826" s="297"/>
      <c r="S826" s="297"/>
      <c r="T826" s="297"/>
      <c r="U826" s="297"/>
      <c r="V826" s="297"/>
      <c r="W826" s="297"/>
      <c r="X826" s="297"/>
      <c r="Y826" s="297"/>
      <c r="Z826" s="297"/>
    </row>
    <row r="827" spans="1:26" ht="12.75" customHeight="1">
      <c r="A827" s="297"/>
      <c r="B827" s="297"/>
      <c r="C827" s="297"/>
      <c r="D827" s="297"/>
      <c r="E827" s="297"/>
      <c r="F827" s="297"/>
      <c r="G827" s="297"/>
      <c r="H827" s="297"/>
      <c r="I827" s="297"/>
      <c r="J827" s="297"/>
      <c r="K827" s="297"/>
      <c r="L827" s="297"/>
      <c r="M827" s="297"/>
      <c r="N827" s="297"/>
      <c r="O827" s="297"/>
      <c r="P827" s="297"/>
      <c r="Q827" s="297"/>
      <c r="R827" s="297"/>
      <c r="S827" s="297"/>
      <c r="T827" s="297"/>
      <c r="U827" s="297"/>
      <c r="V827" s="297"/>
      <c r="W827" s="297"/>
      <c r="X827" s="297"/>
      <c r="Y827" s="297"/>
      <c r="Z827" s="297"/>
    </row>
    <row r="828" spans="1:26" ht="12.75" customHeight="1">
      <c r="A828" s="297"/>
      <c r="B828" s="297"/>
      <c r="C828" s="297"/>
      <c r="D828" s="297"/>
      <c r="E828" s="297"/>
      <c r="F828" s="297"/>
      <c r="G828" s="297"/>
      <c r="H828" s="297"/>
      <c r="I828" s="297"/>
      <c r="J828" s="297"/>
      <c r="K828" s="297"/>
      <c r="L828" s="297"/>
      <c r="M828" s="297"/>
      <c r="N828" s="297"/>
      <c r="O828" s="297"/>
      <c r="P828" s="297"/>
      <c r="Q828" s="297"/>
      <c r="R828" s="297"/>
      <c r="S828" s="297"/>
      <c r="T828" s="297"/>
      <c r="U828" s="297"/>
      <c r="V828" s="297"/>
      <c r="W828" s="297"/>
      <c r="X828" s="297"/>
      <c r="Y828" s="297"/>
      <c r="Z828" s="297"/>
    </row>
    <row r="829" spans="1:26" ht="12.75" customHeight="1">
      <c r="A829" s="297"/>
      <c r="B829" s="297"/>
      <c r="C829" s="297"/>
      <c r="D829" s="297"/>
      <c r="E829" s="297"/>
      <c r="F829" s="297"/>
      <c r="G829" s="297"/>
      <c r="H829" s="297"/>
      <c r="I829" s="297"/>
      <c r="J829" s="297"/>
      <c r="K829" s="297"/>
      <c r="L829" s="297"/>
      <c r="M829" s="297"/>
      <c r="N829" s="297"/>
      <c r="O829" s="297"/>
      <c r="P829" s="297"/>
      <c r="Q829" s="297"/>
      <c r="R829" s="297"/>
      <c r="S829" s="297"/>
      <c r="T829" s="297"/>
      <c r="U829" s="297"/>
      <c r="V829" s="297"/>
      <c r="W829" s="297"/>
      <c r="X829" s="297"/>
      <c r="Y829" s="297"/>
      <c r="Z829" s="297"/>
    </row>
    <row r="830" spans="1:26" ht="12.75" customHeight="1">
      <c r="A830" s="297"/>
      <c r="B830" s="297"/>
      <c r="C830" s="297"/>
      <c r="D830" s="297"/>
      <c r="E830" s="297"/>
      <c r="F830" s="297"/>
      <c r="G830" s="297"/>
      <c r="H830" s="297"/>
      <c r="I830" s="297"/>
      <c r="J830" s="297"/>
      <c r="K830" s="297"/>
      <c r="L830" s="297"/>
      <c r="M830" s="297"/>
      <c r="N830" s="297"/>
      <c r="O830" s="297"/>
      <c r="P830" s="297"/>
      <c r="Q830" s="297"/>
      <c r="R830" s="297"/>
      <c r="S830" s="297"/>
      <c r="T830" s="297"/>
      <c r="U830" s="297"/>
      <c r="V830" s="297"/>
      <c r="W830" s="297"/>
      <c r="X830" s="297"/>
      <c r="Y830" s="297"/>
      <c r="Z830" s="297"/>
    </row>
    <row r="831" spans="1:26" ht="12.75" customHeight="1">
      <c r="A831" s="297"/>
      <c r="B831" s="297"/>
      <c r="C831" s="297"/>
      <c r="D831" s="297"/>
      <c r="E831" s="297"/>
      <c r="F831" s="297"/>
      <c r="G831" s="297"/>
      <c r="H831" s="297"/>
      <c r="I831" s="297"/>
      <c r="J831" s="297"/>
      <c r="K831" s="297"/>
      <c r="L831" s="297"/>
      <c r="M831" s="297"/>
      <c r="N831" s="297"/>
      <c r="O831" s="297"/>
      <c r="P831" s="297"/>
      <c r="Q831" s="297"/>
      <c r="R831" s="297"/>
      <c r="S831" s="297"/>
      <c r="T831" s="297"/>
      <c r="U831" s="297"/>
      <c r="V831" s="297"/>
      <c r="W831" s="297"/>
      <c r="X831" s="297"/>
      <c r="Y831" s="297"/>
      <c r="Z831" s="297"/>
    </row>
    <row r="832" spans="1:26" ht="12.75" customHeight="1">
      <c r="A832" s="297"/>
      <c r="B832" s="297"/>
      <c r="C832" s="297"/>
      <c r="D832" s="297"/>
      <c r="E832" s="297"/>
      <c r="F832" s="297"/>
      <c r="G832" s="297"/>
      <c r="H832" s="297"/>
      <c r="I832" s="297"/>
      <c r="J832" s="297"/>
      <c r="K832" s="297"/>
      <c r="L832" s="297"/>
      <c r="M832" s="297"/>
      <c r="N832" s="297"/>
      <c r="O832" s="297"/>
      <c r="P832" s="297"/>
      <c r="Q832" s="297"/>
      <c r="R832" s="297"/>
      <c r="S832" s="297"/>
      <c r="T832" s="297"/>
      <c r="U832" s="297"/>
      <c r="V832" s="297"/>
      <c r="W832" s="297"/>
      <c r="X832" s="297"/>
      <c r="Y832" s="297"/>
      <c r="Z832" s="297"/>
    </row>
    <row r="833" spans="1:26" ht="12.75" customHeight="1">
      <c r="A833" s="297"/>
      <c r="B833" s="297"/>
      <c r="C833" s="297"/>
      <c r="D833" s="297"/>
      <c r="E833" s="297"/>
      <c r="F833" s="297"/>
      <c r="G833" s="297"/>
      <c r="H833" s="297"/>
      <c r="I833" s="297"/>
      <c r="J833" s="297"/>
      <c r="K833" s="297"/>
      <c r="L833" s="297"/>
      <c r="M833" s="297"/>
      <c r="N833" s="297"/>
      <c r="O833" s="297"/>
      <c r="P833" s="297"/>
      <c r="Q833" s="297"/>
      <c r="R833" s="297"/>
      <c r="S833" s="297"/>
      <c r="T833" s="297"/>
      <c r="U833" s="297"/>
      <c r="V833" s="297"/>
      <c r="W833" s="297"/>
      <c r="X833" s="297"/>
      <c r="Y833" s="297"/>
      <c r="Z833" s="297"/>
    </row>
    <row r="834" spans="1:26" ht="12.75" customHeight="1">
      <c r="A834" s="297"/>
      <c r="B834" s="297"/>
      <c r="C834" s="297"/>
      <c r="D834" s="297"/>
      <c r="E834" s="297"/>
      <c r="F834" s="297"/>
      <c r="G834" s="297"/>
      <c r="H834" s="297"/>
      <c r="I834" s="297"/>
      <c r="J834" s="297"/>
      <c r="K834" s="297"/>
      <c r="L834" s="297"/>
      <c r="M834" s="297"/>
      <c r="N834" s="297"/>
      <c r="O834" s="297"/>
      <c r="P834" s="297"/>
      <c r="Q834" s="297"/>
      <c r="R834" s="297"/>
      <c r="S834" s="297"/>
      <c r="T834" s="297"/>
      <c r="U834" s="297"/>
      <c r="V834" s="297"/>
      <c r="W834" s="297"/>
      <c r="X834" s="297"/>
      <c r="Y834" s="297"/>
      <c r="Z834" s="297"/>
    </row>
    <row r="835" spans="1:26" ht="12.75" customHeight="1">
      <c r="A835" s="297"/>
      <c r="B835" s="297"/>
      <c r="C835" s="297"/>
      <c r="D835" s="297"/>
      <c r="E835" s="297"/>
      <c r="F835" s="297"/>
      <c r="G835" s="297"/>
      <c r="H835" s="297"/>
      <c r="I835" s="297"/>
      <c r="J835" s="297"/>
      <c r="K835" s="297"/>
      <c r="L835" s="297"/>
      <c r="M835" s="297"/>
      <c r="N835" s="297"/>
      <c r="O835" s="297"/>
      <c r="P835" s="297"/>
      <c r="Q835" s="297"/>
      <c r="R835" s="297"/>
      <c r="S835" s="297"/>
      <c r="T835" s="297"/>
      <c r="U835" s="297"/>
      <c r="V835" s="297"/>
      <c r="W835" s="297"/>
      <c r="X835" s="297"/>
      <c r="Y835" s="297"/>
      <c r="Z835" s="297"/>
    </row>
    <row r="836" spans="1:26" ht="12.75" customHeight="1">
      <c r="A836" s="297"/>
      <c r="B836" s="297"/>
      <c r="C836" s="297"/>
      <c r="D836" s="297"/>
      <c r="E836" s="297"/>
      <c r="F836" s="297"/>
      <c r="G836" s="297"/>
      <c r="H836" s="297"/>
      <c r="I836" s="297"/>
      <c r="J836" s="297"/>
      <c r="K836" s="297"/>
      <c r="L836" s="297"/>
      <c r="M836" s="297"/>
      <c r="N836" s="297"/>
      <c r="O836" s="297"/>
      <c r="P836" s="297"/>
      <c r="Q836" s="297"/>
      <c r="R836" s="297"/>
      <c r="S836" s="297"/>
      <c r="T836" s="297"/>
      <c r="U836" s="297"/>
      <c r="V836" s="297"/>
      <c r="W836" s="297"/>
      <c r="X836" s="297"/>
      <c r="Y836" s="297"/>
      <c r="Z836" s="297"/>
    </row>
    <row r="837" spans="1:26" ht="12.75" customHeight="1">
      <c r="A837" s="297"/>
      <c r="B837" s="297"/>
      <c r="C837" s="297"/>
      <c r="D837" s="297"/>
      <c r="E837" s="297"/>
      <c r="F837" s="297"/>
      <c r="G837" s="297"/>
      <c r="H837" s="297"/>
      <c r="I837" s="297"/>
      <c r="J837" s="297"/>
      <c r="K837" s="297"/>
      <c r="L837" s="297"/>
      <c r="M837" s="297"/>
      <c r="N837" s="297"/>
      <c r="O837" s="297"/>
      <c r="P837" s="297"/>
      <c r="Q837" s="297"/>
      <c r="R837" s="297"/>
      <c r="S837" s="297"/>
      <c r="T837" s="297"/>
      <c r="U837" s="297"/>
      <c r="V837" s="297"/>
      <c r="W837" s="297"/>
      <c r="X837" s="297"/>
      <c r="Y837" s="297"/>
      <c r="Z837" s="297"/>
    </row>
    <row r="838" spans="1:26" ht="12.75" customHeight="1">
      <c r="A838" s="297"/>
      <c r="B838" s="297"/>
      <c r="C838" s="297"/>
      <c r="D838" s="297"/>
      <c r="E838" s="297"/>
      <c r="F838" s="297"/>
      <c r="G838" s="297"/>
      <c r="H838" s="297"/>
      <c r="I838" s="297"/>
      <c r="J838" s="297"/>
      <c r="K838" s="297"/>
      <c r="L838" s="297"/>
      <c r="M838" s="297"/>
      <c r="N838" s="297"/>
      <c r="O838" s="297"/>
      <c r="P838" s="297"/>
      <c r="Q838" s="297"/>
      <c r="R838" s="297"/>
      <c r="S838" s="297"/>
      <c r="T838" s="297"/>
      <c r="U838" s="297"/>
      <c r="V838" s="297"/>
      <c r="W838" s="297"/>
      <c r="X838" s="297"/>
      <c r="Y838" s="297"/>
      <c r="Z838" s="297"/>
    </row>
    <row r="839" spans="1:26" ht="12.75" customHeight="1">
      <c r="A839" s="297"/>
      <c r="B839" s="297"/>
      <c r="C839" s="297"/>
      <c r="D839" s="297"/>
      <c r="E839" s="297"/>
      <c r="F839" s="297"/>
      <c r="G839" s="297"/>
      <c r="H839" s="297"/>
      <c r="I839" s="297"/>
      <c r="J839" s="297"/>
      <c r="K839" s="297"/>
      <c r="L839" s="297"/>
      <c r="M839" s="297"/>
      <c r="N839" s="297"/>
      <c r="O839" s="297"/>
      <c r="P839" s="297"/>
      <c r="Q839" s="297"/>
      <c r="R839" s="297"/>
      <c r="S839" s="297"/>
      <c r="T839" s="297"/>
      <c r="U839" s="297"/>
      <c r="V839" s="297"/>
      <c r="W839" s="297"/>
      <c r="X839" s="297"/>
      <c r="Y839" s="297"/>
      <c r="Z839" s="297"/>
    </row>
    <row r="840" spans="1:26" ht="12.75" customHeight="1">
      <c r="A840" s="297"/>
      <c r="B840" s="297"/>
      <c r="C840" s="297"/>
      <c r="D840" s="297"/>
      <c r="E840" s="297"/>
      <c r="F840" s="297"/>
      <c r="G840" s="297"/>
      <c r="H840" s="297"/>
      <c r="I840" s="297"/>
      <c r="J840" s="297"/>
      <c r="K840" s="297"/>
      <c r="L840" s="297"/>
      <c r="M840" s="297"/>
      <c r="N840" s="297"/>
      <c r="O840" s="297"/>
      <c r="P840" s="297"/>
      <c r="Q840" s="297"/>
      <c r="R840" s="297"/>
      <c r="S840" s="297"/>
      <c r="T840" s="297"/>
      <c r="U840" s="297"/>
      <c r="V840" s="297"/>
      <c r="W840" s="297"/>
      <c r="X840" s="297"/>
      <c r="Y840" s="297"/>
      <c r="Z840" s="297"/>
    </row>
    <row r="841" spans="1:26" ht="12.75" customHeight="1">
      <c r="A841" s="297"/>
      <c r="B841" s="297"/>
      <c r="C841" s="297"/>
      <c r="D841" s="297"/>
      <c r="E841" s="297"/>
      <c r="F841" s="297"/>
      <c r="G841" s="297"/>
      <c r="H841" s="297"/>
      <c r="I841" s="297"/>
      <c r="J841" s="297"/>
      <c r="K841" s="297"/>
      <c r="L841" s="297"/>
      <c r="M841" s="297"/>
      <c r="N841" s="297"/>
      <c r="O841" s="297"/>
      <c r="P841" s="297"/>
      <c r="Q841" s="297"/>
      <c r="R841" s="297"/>
      <c r="S841" s="297"/>
      <c r="T841" s="297"/>
      <c r="U841" s="297"/>
      <c r="V841" s="297"/>
      <c r="W841" s="297"/>
      <c r="X841" s="297"/>
      <c r="Y841" s="297"/>
      <c r="Z841" s="297"/>
    </row>
    <row r="842" spans="1:26" ht="12.75" customHeight="1">
      <c r="A842" s="297"/>
      <c r="B842" s="297"/>
      <c r="C842" s="297"/>
      <c r="D842" s="297"/>
      <c r="E842" s="297"/>
      <c r="F842" s="297"/>
      <c r="G842" s="297"/>
      <c r="H842" s="297"/>
      <c r="I842" s="297"/>
      <c r="J842" s="297"/>
      <c r="K842" s="297"/>
      <c r="L842" s="297"/>
      <c r="M842" s="297"/>
      <c r="N842" s="297"/>
      <c r="O842" s="297"/>
      <c r="P842" s="297"/>
      <c r="Q842" s="297"/>
      <c r="R842" s="297"/>
      <c r="S842" s="297"/>
      <c r="T842" s="297"/>
      <c r="U842" s="297"/>
      <c r="V842" s="297"/>
      <c r="W842" s="297"/>
      <c r="X842" s="297"/>
      <c r="Y842" s="297"/>
      <c r="Z842" s="297"/>
    </row>
    <row r="843" spans="1:26" ht="12.75" customHeight="1">
      <c r="A843" s="297"/>
      <c r="B843" s="297"/>
      <c r="C843" s="297"/>
      <c r="D843" s="297"/>
      <c r="E843" s="297"/>
      <c r="F843" s="297"/>
      <c r="G843" s="297"/>
      <c r="H843" s="297"/>
      <c r="I843" s="297"/>
      <c r="J843" s="297"/>
      <c r="K843" s="297"/>
      <c r="L843" s="297"/>
      <c r="M843" s="297"/>
      <c r="N843" s="297"/>
      <c r="O843" s="297"/>
      <c r="P843" s="297"/>
      <c r="Q843" s="297"/>
      <c r="R843" s="297"/>
      <c r="S843" s="297"/>
      <c r="T843" s="297"/>
      <c r="U843" s="297"/>
      <c r="V843" s="297"/>
      <c r="W843" s="297"/>
      <c r="X843" s="297"/>
      <c r="Y843" s="297"/>
      <c r="Z843" s="297"/>
    </row>
    <row r="844" spans="1:26" ht="12.75" customHeight="1">
      <c r="A844" s="297"/>
      <c r="B844" s="297"/>
      <c r="C844" s="297"/>
      <c r="D844" s="297"/>
      <c r="E844" s="297"/>
      <c r="F844" s="297"/>
      <c r="G844" s="297"/>
      <c r="H844" s="297"/>
      <c r="I844" s="297"/>
      <c r="J844" s="297"/>
      <c r="K844" s="297"/>
      <c r="L844" s="297"/>
      <c r="M844" s="297"/>
      <c r="N844" s="297"/>
      <c r="O844" s="297"/>
      <c r="P844" s="297"/>
      <c r="Q844" s="297"/>
      <c r="R844" s="297"/>
      <c r="S844" s="297"/>
      <c r="T844" s="297"/>
      <c r="U844" s="297"/>
      <c r="V844" s="297"/>
      <c r="W844" s="297"/>
      <c r="X844" s="297"/>
      <c r="Y844" s="297"/>
      <c r="Z844" s="297"/>
    </row>
    <row r="845" spans="1:26" ht="12.75" customHeight="1">
      <c r="A845" s="297"/>
      <c r="B845" s="297"/>
      <c r="C845" s="297"/>
      <c r="D845" s="297"/>
      <c r="E845" s="297"/>
      <c r="F845" s="297"/>
      <c r="G845" s="297"/>
      <c r="H845" s="297"/>
      <c r="I845" s="297"/>
      <c r="J845" s="297"/>
      <c r="K845" s="297"/>
      <c r="L845" s="297"/>
      <c r="M845" s="297"/>
      <c r="N845" s="297"/>
      <c r="O845" s="297"/>
      <c r="P845" s="297"/>
      <c r="Q845" s="297"/>
      <c r="R845" s="297"/>
      <c r="S845" s="297"/>
      <c r="T845" s="297"/>
      <c r="U845" s="297"/>
      <c r="V845" s="297"/>
      <c r="W845" s="297"/>
      <c r="X845" s="297"/>
      <c r="Y845" s="297"/>
      <c r="Z845" s="297"/>
    </row>
    <row r="846" spans="1:26" ht="12.75" customHeight="1">
      <c r="A846" s="297"/>
      <c r="B846" s="297"/>
      <c r="C846" s="297"/>
      <c r="D846" s="297"/>
      <c r="E846" s="297"/>
      <c r="F846" s="297"/>
      <c r="G846" s="297"/>
      <c r="H846" s="297"/>
      <c r="I846" s="297"/>
      <c r="J846" s="297"/>
      <c r="K846" s="297"/>
      <c r="L846" s="297"/>
      <c r="M846" s="297"/>
      <c r="N846" s="297"/>
      <c r="O846" s="297"/>
      <c r="P846" s="297"/>
      <c r="Q846" s="297"/>
      <c r="R846" s="297"/>
      <c r="S846" s="297"/>
      <c r="T846" s="297"/>
      <c r="U846" s="297"/>
      <c r="V846" s="297"/>
      <c r="W846" s="297"/>
      <c r="X846" s="297"/>
      <c r="Y846" s="297"/>
      <c r="Z846" s="297"/>
    </row>
    <row r="847" spans="1:26" ht="12.75" customHeight="1">
      <c r="A847" s="297"/>
      <c r="B847" s="297"/>
      <c r="C847" s="297"/>
      <c r="D847" s="297"/>
      <c r="E847" s="297"/>
      <c r="F847" s="297"/>
      <c r="G847" s="297"/>
      <c r="H847" s="297"/>
      <c r="I847" s="297"/>
      <c r="J847" s="297"/>
      <c r="K847" s="297"/>
      <c r="L847" s="297"/>
      <c r="M847" s="297"/>
      <c r="N847" s="297"/>
      <c r="O847" s="297"/>
      <c r="P847" s="297"/>
      <c r="Q847" s="297"/>
      <c r="R847" s="297"/>
      <c r="S847" s="297"/>
      <c r="T847" s="297"/>
      <c r="U847" s="297"/>
      <c r="V847" s="297"/>
      <c r="W847" s="297"/>
      <c r="X847" s="297"/>
      <c r="Y847" s="297"/>
      <c r="Z847" s="297"/>
    </row>
    <row r="848" spans="1:26" ht="12.75" customHeight="1">
      <c r="A848" s="297"/>
      <c r="B848" s="297"/>
      <c r="C848" s="297"/>
      <c r="D848" s="297"/>
      <c r="E848" s="297"/>
      <c r="F848" s="297"/>
      <c r="G848" s="297"/>
      <c r="H848" s="297"/>
      <c r="I848" s="297"/>
      <c r="J848" s="297"/>
      <c r="K848" s="297"/>
      <c r="L848" s="297"/>
      <c r="M848" s="297"/>
      <c r="N848" s="297"/>
      <c r="O848" s="297"/>
      <c r="P848" s="297"/>
      <c r="Q848" s="297"/>
      <c r="R848" s="297"/>
      <c r="S848" s="297"/>
      <c r="T848" s="297"/>
      <c r="U848" s="297"/>
      <c r="V848" s="297"/>
      <c r="W848" s="297"/>
      <c r="X848" s="297"/>
      <c r="Y848" s="297"/>
      <c r="Z848" s="297"/>
    </row>
    <row r="849" spans="1:26" ht="12.75" customHeight="1">
      <c r="A849" s="297"/>
      <c r="B849" s="297"/>
      <c r="C849" s="297"/>
      <c r="D849" s="297"/>
      <c r="E849" s="297"/>
      <c r="F849" s="297"/>
      <c r="G849" s="297"/>
      <c r="H849" s="297"/>
      <c r="I849" s="297"/>
      <c r="J849" s="297"/>
      <c r="K849" s="297"/>
      <c r="L849" s="297"/>
      <c r="M849" s="297"/>
      <c r="N849" s="297"/>
      <c r="O849" s="297"/>
      <c r="P849" s="297"/>
      <c r="Q849" s="297"/>
      <c r="R849" s="297"/>
      <c r="S849" s="297"/>
      <c r="T849" s="297"/>
      <c r="U849" s="297"/>
      <c r="V849" s="297"/>
      <c r="W849" s="297"/>
      <c r="X849" s="297"/>
      <c r="Y849" s="297"/>
      <c r="Z849" s="297"/>
    </row>
    <row r="850" spans="1:26" ht="12.75" customHeight="1">
      <c r="A850" s="297"/>
      <c r="B850" s="297"/>
      <c r="C850" s="297"/>
      <c r="D850" s="297"/>
      <c r="E850" s="297"/>
      <c r="F850" s="297"/>
      <c r="G850" s="297"/>
      <c r="H850" s="297"/>
      <c r="I850" s="297"/>
      <c r="J850" s="297"/>
      <c r="K850" s="297"/>
      <c r="L850" s="297"/>
      <c r="M850" s="297"/>
      <c r="N850" s="297"/>
      <c r="O850" s="297"/>
      <c r="P850" s="297"/>
      <c r="Q850" s="297"/>
      <c r="R850" s="297"/>
      <c r="S850" s="297"/>
      <c r="T850" s="297"/>
      <c r="U850" s="297"/>
      <c r="V850" s="297"/>
      <c r="W850" s="297"/>
      <c r="X850" s="297"/>
      <c r="Y850" s="297"/>
      <c r="Z850" s="297"/>
    </row>
    <row r="851" spans="1:26" ht="12.75" customHeight="1">
      <c r="A851" s="297"/>
      <c r="B851" s="297"/>
      <c r="C851" s="297"/>
      <c r="D851" s="297"/>
      <c r="E851" s="297"/>
      <c r="F851" s="297"/>
      <c r="G851" s="297"/>
      <c r="H851" s="297"/>
      <c r="I851" s="297"/>
      <c r="J851" s="297"/>
      <c r="K851" s="297"/>
      <c r="L851" s="297"/>
      <c r="M851" s="297"/>
      <c r="N851" s="297"/>
      <c r="O851" s="297"/>
      <c r="P851" s="297"/>
      <c r="Q851" s="297"/>
      <c r="R851" s="297"/>
      <c r="S851" s="297"/>
      <c r="T851" s="297"/>
      <c r="U851" s="297"/>
      <c r="V851" s="297"/>
      <c r="W851" s="297"/>
      <c r="X851" s="297"/>
      <c r="Y851" s="297"/>
      <c r="Z851" s="297"/>
    </row>
    <row r="852" spans="1:26" ht="12.75" customHeight="1">
      <c r="A852" s="297"/>
      <c r="B852" s="297"/>
      <c r="C852" s="297"/>
      <c r="D852" s="297"/>
      <c r="E852" s="297"/>
      <c r="F852" s="297"/>
      <c r="G852" s="297"/>
      <c r="H852" s="297"/>
      <c r="I852" s="297"/>
      <c r="J852" s="297"/>
      <c r="K852" s="297"/>
      <c r="L852" s="297"/>
      <c r="M852" s="297"/>
      <c r="N852" s="297"/>
      <c r="O852" s="297"/>
      <c r="P852" s="297"/>
      <c r="Q852" s="297"/>
      <c r="R852" s="297"/>
      <c r="S852" s="297"/>
      <c r="T852" s="297"/>
      <c r="U852" s="297"/>
      <c r="V852" s="297"/>
      <c r="W852" s="297"/>
      <c r="X852" s="297"/>
      <c r="Y852" s="297"/>
      <c r="Z852" s="297"/>
    </row>
    <row r="853" spans="1:26" ht="12.75" customHeight="1">
      <c r="A853" s="297"/>
      <c r="B853" s="297"/>
      <c r="C853" s="297"/>
      <c r="D853" s="297"/>
      <c r="E853" s="297"/>
      <c r="F853" s="297"/>
      <c r="G853" s="297"/>
      <c r="H853" s="297"/>
      <c r="I853" s="297"/>
      <c r="J853" s="297"/>
      <c r="K853" s="297"/>
      <c r="L853" s="297"/>
      <c r="M853" s="297"/>
      <c r="N853" s="297"/>
      <c r="O853" s="297"/>
      <c r="P853" s="297"/>
      <c r="Q853" s="297"/>
      <c r="R853" s="297"/>
      <c r="S853" s="297"/>
      <c r="T853" s="297"/>
      <c r="U853" s="297"/>
      <c r="V853" s="297"/>
      <c r="W853" s="297"/>
      <c r="X853" s="297"/>
      <c r="Y853" s="297"/>
      <c r="Z853" s="297"/>
    </row>
    <row r="854" spans="1:26" ht="12.75" customHeight="1">
      <c r="A854" s="297"/>
      <c r="B854" s="297"/>
      <c r="C854" s="297"/>
      <c r="D854" s="297"/>
      <c r="E854" s="297"/>
      <c r="F854" s="297"/>
      <c r="G854" s="297"/>
      <c r="H854" s="297"/>
      <c r="I854" s="297"/>
      <c r="J854" s="297"/>
      <c r="K854" s="297"/>
      <c r="L854" s="297"/>
      <c r="M854" s="297"/>
      <c r="N854" s="297"/>
      <c r="O854" s="297"/>
      <c r="P854" s="297"/>
      <c r="Q854" s="297"/>
      <c r="R854" s="297"/>
      <c r="S854" s="297"/>
      <c r="T854" s="297"/>
      <c r="U854" s="297"/>
      <c r="V854" s="297"/>
      <c r="W854" s="297"/>
      <c r="X854" s="297"/>
      <c r="Y854" s="297"/>
      <c r="Z854" s="297"/>
    </row>
    <row r="855" spans="1:26" ht="12.75" customHeight="1">
      <c r="A855" s="297"/>
      <c r="B855" s="297"/>
      <c r="C855" s="297"/>
      <c r="D855" s="297"/>
      <c r="E855" s="297"/>
      <c r="F855" s="297"/>
      <c r="G855" s="297"/>
      <c r="H855" s="297"/>
      <c r="I855" s="297"/>
      <c r="J855" s="297"/>
      <c r="K855" s="297"/>
      <c r="L855" s="297"/>
      <c r="M855" s="297"/>
      <c r="N855" s="297"/>
      <c r="O855" s="297"/>
      <c r="P855" s="297"/>
      <c r="Q855" s="297"/>
      <c r="R855" s="297"/>
      <c r="S855" s="297"/>
      <c r="T855" s="297"/>
      <c r="U855" s="297"/>
      <c r="V855" s="297"/>
      <c r="W855" s="297"/>
      <c r="X855" s="297"/>
      <c r="Y855" s="297"/>
      <c r="Z855" s="297"/>
    </row>
    <row r="856" spans="1:26" ht="12.75" customHeight="1">
      <c r="A856" s="297"/>
      <c r="B856" s="297"/>
      <c r="C856" s="297"/>
      <c r="D856" s="297"/>
      <c r="E856" s="297"/>
      <c r="F856" s="297"/>
      <c r="G856" s="297"/>
      <c r="H856" s="297"/>
      <c r="I856" s="297"/>
      <c r="J856" s="297"/>
      <c r="K856" s="297"/>
      <c r="L856" s="297"/>
      <c r="M856" s="297"/>
      <c r="N856" s="297"/>
      <c r="O856" s="297"/>
      <c r="P856" s="297"/>
      <c r="Q856" s="297"/>
      <c r="R856" s="297"/>
      <c r="S856" s="297"/>
      <c r="T856" s="297"/>
      <c r="U856" s="297"/>
      <c r="V856" s="297"/>
      <c r="W856" s="297"/>
      <c r="X856" s="297"/>
      <c r="Y856" s="297"/>
      <c r="Z856" s="297"/>
    </row>
    <row r="857" spans="1:26" ht="12.75" customHeight="1">
      <c r="A857" s="297"/>
      <c r="B857" s="297"/>
      <c r="C857" s="297"/>
      <c r="D857" s="297"/>
      <c r="E857" s="297"/>
      <c r="F857" s="297"/>
      <c r="G857" s="297"/>
      <c r="H857" s="297"/>
      <c r="I857" s="297"/>
      <c r="J857" s="297"/>
      <c r="K857" s="297"/>
      <c r="L857" s="297"/>
      <c r="M857" s="297"/>
      <c r="N857" s="297"/>
      <c r="O857" s="297"/>
      <c r="P857" s="297"/>
      <c r="Q857" s="297"/>
      <c r="R857" s="297"/>
      <c r="S857" s="297"/>
      <c r="T857" s="297"/>
      <c r="U857" s="297"/>
      <c r="V857" s="297"/>
      <c r="W857" s="297"/>
      <c r="X857" s="297"/>
      <c r="Y857" s="297"/>
      <c r="Z857" s="297"/>
    </row>
    <row r="858" spans="1:26" ht="12.75" customHeight="1">
      <c r="A858" s="297"/>
      <c r="B858" s="297"/>
      <c r="C858" s="297"/>
      <c r="D858" s="297"/>
      <c r="E858" s="297"/>
      <c r="F858" s="297"/>
      <c r="G858" s="297"/>
      <c r="H858" s="297"/>
      <c r="I858" s="297"/>
      <c r="J858" s="297"/>
      <c r="K858" s="297"/>
      <c r="L858" s="297"/>
      <c r="M858" s="297"/>
      <c r="N858" s="297"/>
      <c r="O858" s="297"/>
      <c r="P858" s="297"/>
      <c r="Q858" s="297"/>
      <c r="R858" s="297"/>
      <c r="S858" s="297"/>
      <c r="T858" s="297"/>
      <c r="U858" s="297"/>
      <c r="V858" s="297"/>
      <c r="W858" s="297"/>
      <c r="X858" s="297"/>
      <c r="Y858" s="297"/>
      <c r="Z858" s="297"/>
    </row>
    <row r="859" spans="1:26" ht="12.75" customHeight="1">
      <c r="A859" s="297"/>
      <c r="B859" s="297"/>
      <c r="C859" s="297"/>
      <c r="D859" s="297"/>
      <c r="E859" s="297"/>
      <c r="F859" s="297"/>
      <c r="G859" s="297"/>
      <c r="H859" s="297"/>
      <c r="I859" s="297"/>
      <c r="J859" s="297"/>
      <c r="K859" s="297"/>
      <c r="L859" s="297"/>
      <c r="M859" s="297"/>
      <c r="N859" s="297"/>
      <c r="O859" s="297"/>
      <c r="P859" s="297"/>
      <c r="Q859" s="297"/>
      <c r="R859" s="297"/>
      <c r="S859" s="297"/>
      <c r="T859" s="297"/>
      <c r="U859" s="297"/>
      <c r="V859" s="297"/>
      <c r="W859" s="297"/>
      <c r="X859" s="297"/>
      <c r="Y859" s="297"/>
      <c r="Z859" s="297"/>
    </row>
    <row r="860" spans="1:26" ht="12.75" customHeight="1">
      <c r="A860" s="297"/>
      <c r="B860" s="297"/>
      <c r="C860" s="297"/>
      <c r="D860" s="297"/>
      <c r="E860" s="297"/>
      <c r="F860" s="297"/>
      <c r="G860" s="297"/>
      <c r="H860" s="297"/>
      <c r="I860" s="297"/>
      <c r="J860" s="297"/>
      <c r="K860" s="297"/>
      <c r="L860" s="297"/>
      <c r="M860" s="297"/>
      <c r="N860" s="297"/>
      <c r="O860" s="297"/>
      <c r="P860" s="297"/>
      <c r="Q860" s="297"/>
      <c r="R860" s="297"/>
      <c r="S860" s="297"/>
      <c r="T860" s="297"/>
      <c r="U860" s="297"/>
      <c r="V860" s="297"/>
      <c r="W860" s="297"/>
      <c r="X860" s="297"/>
      <c r="Y860" s="297"/>
      <c r="Z860" s="297"/>
    </row>
    <row r="861" spans="1:26" ht="12.75" customHeight="1">
      <c r="A861" s="297"/>
      <c r="B861" s="297"/>
      <c r="C861" s="297"/>
      <c r="D861" s="297"/>
      <c r="E861" s="297"/>
      <c r="F861" s="297"/>
      <c r="G861" s="297"/>
      <c r="H861" s="297"/>
      <c r="I861" s="297"/>
      <c r="J861" s="297"/>
      <c r="K861" s="297"/>
      <c r="L861" s="297"/>
      <c r="M861" s="297"/>
      <c r="N861" s="297"/>
      <c r="O861" s="297"/>
      <c r="P861" s="297"/>
      <c r="Q861" s="297"/>
      <c r="R861" s="297"/>
      <c r="S861" s="297"/>
      <c r="T861" s="297"/>
      <c r="U861" s="297"/>
      <c r="V861" s="297"/>
      <c r="W861" s="297"/>
      <c r="X861" s="297"/>
      <c r="Y861" s="297"/>
      <c r="Z861" s="297"/>
    </row>
    <row r="862" spans="1:26" ht="12.75" customHeight="1">
      <c r="A862" s="297"/>
      <c r="B862" s="297"/>
      <c r="C862" s="297"/>
      <c r="D862" s="297"/>
      <c r="E862" s="297"/>
      <c r="F862" s="297"/>
      <c r="G862" s="297"/>
      <c r="H862" s="297"/>
      <c r="I862" s="297"/>
      <c r="J862" s="297"/>
      <c r="K862" s="297"/>
      <c r="L862" s="297"/>
      <c r="M862" s="297"/>
      <c r="N862" s="297"/>
      <c r="O862" s="297"/>
      <c r="P862" s="297"/>
      <c r="Q862" s="297"/>
      <c r="R862" s="297"/>
      <c r="S862" s="297"/>
      <c r="T862" s="297"/>
      <c r="U862" s="297"/>
      <c r="V862" s="297"/>
      <c r="W862" s="297"/>
      <c r="X862" s="297"/>
      <c r="Y862" s="297"/>
      <c r="Z862" s="297"/>
    </row>
    <row r="863" spans="1:26" ht="12.75" customHeight="1">
      <c r="A863" s="297"/>
      <c r="B863" s="297"/>
      <c r="C863" s="297"/>
      <c r="D863" s="297"/>
      <c r="E863" s="297"/>
      <c r="F863" s="297"/>
      <c r="G863" s="297"/>
      <c r="H863" s="297"/>
      <c r="I863" s="297"/>
      <c r="J863" s="297"/>
      <c r="K863" s="297"/>
      <c r="L863" s="297"/>
      <c r="M863" s="297"/>
      <c r="N863" s="297"/>
      <c r="O863" s="297"/>
      <c r="P863" s="297"/>
      <c r="Q863" s="297"/>
      <c r="R863" s="297"/>
      <c r="S863" s="297"/>
      <c r="T863" s="297"/>
      <c r="U863" s="297"/>
      <c r="V863" s="297"/>
      <c r="W863" s="297"/>
      <c r="X863" s="297"/>
      <c r="Y863" s="297"/>
      <c r="Z863" s="297"/>
    </row>
    <row r="864" spans="1:26" ht="12.75" customHeight="1">
      <c r="A864" s="297"/>
      <c r="B864" s="297"/>
      <c r="C864" s="297"/>
      <c r="D864" s="297"/>
      <c r="E864" s="297"/>
      <c r="F864" s="297"/>
      <c r="G864" s="297"/>
      <c r="H864" s="297"/>
      <c r="I864" s="297"/>
      <c r="J864" s="297"/>
      <c r="K864" s="297"/>
      <c r="L864" s="297"/>
      <c r="M864" s="297"/>
      <c r="N864" s="297"/>
      <c r="O864" s="297"/>
      <c r="P864" s="297"/>
      <c r="Q864" s="297"/>
      <c r="R864" s="297"/>
      <c r="S864" s="297"/>
      <c r="T864" s="297"/>
      <c r="U864" s="297"/>
      <c r="V864" s="297"/>
      <c r="W864" s="297"/>
      <c r="X864" s="297"/>
      <c r="Y864" s="297"/>
      <c r="Z864" s="297"/>
    </row>
    <row r="865" spans="1:26" ht="12.75" customHeight="1">
      <c r="A865" s="297"/>
      <c r="B865" s="297"/>
      <c r="C865" s="297"/>
      <c r="D865" s="297"/>
      <c r="E865" s="297"/>
      <c r="F865" s="297"/>
      <c r="G865" s="297"/>
      <c r="H865" s="297"/>
      <c r="I865" s="297"/>
      <c r="J865" s="297"/>
      <c r="K865" s="297"/>
      <c r="L865" s="297"/>
      <c r="M865" s="297"/>
      <c r="N865" s="297"/>
      <c r="O865" s="297"/>
      <c r="P865" s="297"/>
      <c r="Q865" s="297"/>
      <c r="R865" s="297"/>
      <c r="S865" s="297"/>
      <c r="T865" s="297"/>
      <c r="U865" s="297"/>
      <c r="V865" s="297"/>
      <c r="W865" s="297"/>
      <c r="X865" s="297"/>
      <c r="Y865" s="297"/>
      <c r="Z865" s="297"/>
    </row>
    <row r="866" spans="1:26" ht="12.75" customHeight="1">
      <c r="A866" s="297"/>
      <c r="B866" s="297"/>
      <c r="C866" s="297"/>
      <c r="D866" s="297"/>
      <c r="E866" s="297"/>
      <c r="F866" s="297"/>
      <c r="G866" s="297"/>
      <c r="H866" s="297"/>
      <c r="I866" s="297"/>
      <c r="J866" s="297"/>
      <c r="K866" s="297"/>
      <c r="L866" s="297"/>
      <c r="M866" s="297"/>
      <c r="N866" s="297"/>
      <c r="O866" s="297"/>
      <c r="P866" s="297"/>
      <c r="Q866" s="297"/>
      <c r="R866" s="297"/>
      <c r="S866" s="297"/>
      <c r="T866" s="297"/>
      <c r="U866" s="297"/>
      <c r="V866" s="297"/>
      <c r="W866" s="297"/>
      <c r="X866" s="297"/>
      <c r="Y866" s="297"/>
      <c r="Z866" s="297"/>
    </row>
    <row r="867" spans="1:26" ht="12.75" customHeight="1">
      <c r="A867" s="297"/>
      <c r="B867" s="297"/>
      <c r="C867" s="297"/>
      <c r="D867" s="297"/>
      <c r="E867" s="297"/>
      <c r="F867" s="297"/>
      <c r="G867" s="297"/>
      <c r="H867" s="297"/>
      <c r="I867" s="297"/>
      <c r="J867" s="297"/>
      <c r="K867" s="297"/>
      <c r="L867" s="297"/>
      <c r="M867" s="297"/>
      <c r="N867" s="297"/>
      <c r="O867" s="297"/>
      <c r="P867" s="297"/>
      <c r="Q867" s="297"/>
      <c r="R867" s="297"/>
      <c r="S867" s="297"/>
      <c r="T867" s="297"/>
      <c r="U867" s="297"/>
      <c r="V867" s="297"/>
      <c r="W867" s="297"/>
      <c r="X867" s="297"/>
      <c r="Y867" s="297"/>
      <c r="Z867" s="297"/>
    </row>
    <row r="868" spans="1:26" ht="12.75" customHeight="1">
      <c r="A868" s="297"/>
      <c r="B868" s="297"/>
      <c r="C868" s="297"/>
      <c r="D868" s="297"/>
      <c r="E868" s="297"/>
      <c r="F868" s="297"/>
      <c r="G868" s="297"/>
      <c r="H868" s="297"/>
      <c r="I868" s="297"/>
      <c r="J868" s="297"/>
      <c r="K868" s="297"/>
      <c r="L868" s="297"/>
      <c r="M868" s="297"/>
      <c r="N868" s="297"/>
      <c r="O868" s="297"/>
      <c r="P868" s="297"/>
      <c r="Q868" s="297"/>
      <c r="R868" s="297"/>
      <c r="S868" s="297"/>
      <c r="T868" s="297"/>
      <c r="U868" s="297"/>
      <c r="V868" s="297"/>
      <c r="W868" s="297"/>
      <c r="X868" s="297"/>
      <c r="Y868" s="297"/>
      <c r="Z868" s="297"/>
    </row>
    <row r="869" spans="1:26" ht="12.75" customHeight="1">
      <c r="A869" s="297"/>
      <c r="B869" s="297"/>
      <c r="C869" s="297"/>
      <c r="D869" s="297"/>
      <c r="E869" s="297"/>
      <c r="F869" s="297"/>
      <c r="G869" s="297"/>
      <c r="H869" s="297"/>
      <c r="I869" s="297"/>
      <c r="J869" s="297"/>
      <c r="K869" s="297"/>
      <c r="L869" s="297"/>
      <c r="M869" s="297"/>
      <c r="N869" s="297"/>
      <c r="O869" s="297"/>
      <c r="P869" s="297"/>
      <c r="Q869" s="297"/>
      <c r="R869" s="297"/>
      <c r="S869" s="297"/>
      <c r="T869" s="297"/>
      <c r="U869" s="297"/>
      <c r="V869" s="297"/>
      <c r="W869" s="297"/>
      <c r="X869" s="297"/>
      <c r="Y869" s="297"/>
      <c r="Z869" s="297"/>
    </row>
    <row r="870" spans="1:26" ht="12.75" customHeight="1">
      <c r="A870" s="297"/>
      <c r="B870" s="297"/>
      <c r="C870" s="297"/>
      <c r="D870" s="297"/>
      <c r="E870" s="297"/>
      <c r="F870" s="297"/>
      <c r="G870" s="297"/>
      <c r="H870" s="297"/>
      <c r="I870" s="297"/>
      <c r="J870" s="297"/>
      <c r="K870" s="297"/>
      <c r="L870" s="297"/>
      <c r="M870" s="297"/>
      <c r="N870" s="297"/>
      <c r="O870" s="297"/>
      <c r="P870" s="297"/>
      <c r="Q870" s="297"/>
      <c r="R870" s="297"/>
      <c r="S870" s="297"/>
      <c r="T870" s="297"/>
      <c r="U870" s="297"/>
      <c r="V870" s="297"/>
      <c r="W870" s="297"/>
      <c r="X870" s="297"/>
      <c r="Y870" s="297"/>
      <c r="Z870" s="297"/>
    </row>
    <row r="871" spans="1:26" ht="12.75" customHeight="1">
      <c r="A871" s="297"/>
      <c r="B871" s="297"/>
      <c r="C871" s="297"/>
      <c r="D871" s="297"/>
      <c r="E871" s="297"/>
      <c r="F871" s="297"/>
      <c r="G871" s="297"/>
      <c r="H871" s="297"/>
      <c r="I871" s="297"/>
      <c r="J871" s="297"/>
      <c r="K871" s="297"/>
      <c r="L871" s="297"/>
      <c r="M871" s="297"/>
      <c r="N871" s="297"/>
      <c r="O871" s="297"/>
      <c r="P871" s="297"/>
      <c r="Q871" s="297"/>
      <c r="R871" s="297"/>
      <c r="S871" s="297"/>
      <c r="T871" s="297"/>
      <c r="U871" s="297"/>
      <c r="V871" s="297"/>
      <c r="W871" s="297"/>
      <c r="X871" s="297"/>
      <c r="Y871" s="297"/>
      <c r="Z871" s="297"/>
    </row>
    <row r="872" spans="1:26" ht="12.75" customHeight="1">
      <c r="A872" s="297"/>
      <c r="B872" s="297"/>
      <c r="C872" s="297"/>
      <c r="D872" s="297"/>
      <c r="E872" s="297"/>
      <c r="F872" s="297"/>
      <c r="G872" s="297"/>
      <c r="H872" s="297"/>
      <c r="I872" s="297"/>
      <c r="J872" s="297"/>
      <c r="K872" s="297"/>
      <c r="L872" s="297"/>
      <c r="M872" s="297"/>
      <c r="N872" s="297"/>
      <c r="O872" s="297"/>
      <c r="P872" s="297"/>
      <c r="Q872" s="297"/>
      <c r="R872" s="297"/>
      <c r="S872" s="297"/>
      <c r="T872" s="297"/>
      <c r="U872" s="297"/>
      <c r="V872" s="297"/>
      <c r="W872" s="297"/>
      <c r="X872" s="297"/>
      <c r="Y872" s="297"/>
      <c r="Z872" s="297"/>
    </row>
    <row r="873" spans="1:26" ht="12.75" customHeight="1">
      <c r="A873" s="297"/>
      <c r="B873" s="297"/>
      <c r="C873" s="297"/>
      <c r="D873" s="297"/>
      <c r="E873" s="297"/>
      <c r="F873" s="297"/>
      <c r="G873" s="297"/>
      <c r="H873" s="297"/>
      <c r="I873" s="297"/>
      <c r="J873" s="297"/>
      <c r="K873" s="297"/>
      <c r="L873" s="297"/>
      <c r="M873" s="297"/>
      <c r="N873" s="297"/>
      <c r="O873" s="297"/>
      <c r="P873" s="297"/>
      <c r="Q873" s="297"/>
      <c r="R873" s="297"/>
      <c r="S873" s="297"/>
      <c r="T873" s="297"/>
      <c r="U873" s="297"/>
      <c r="V873" s="297"/>
      <c r="W873" s="297"/>
      <c r="X873" s="297"/>
      <c r="Y873" s="297"/>
      <c r="Z873" s="297"/>
    </row>
    <row r="874" spans="1:26" ht="12.75" customHeight="1">
      <c r="A874" s="297"/>
      <c r="B874" s="297"/>
      <c r="C874" s="297"/>
      <c r="D874" s="297"/>
      <c r="E874" s="297"/>
      <c r="F874" s="297"/>
      <c r="G874" s="297"/>
      <c r="H874" s="297"/>
      <c r="I874" s="297"/>
      <c r="J874" s="297"/>
      <c r="K874" s="297"/>
      <c r="L874" s="297"/>
      <c r="M874" s="297"/>
      <c r="N874" s="297"/>
      <c r="O874" s="297"/>
      <c r="P874" s="297"/>
      <c r="Q874" s="297"/>
      <c r="R874" s="297"/>
      <c r="S874" s="297"/>
      <c r="T874" s="297"/>
      <c r="U874" s="297"/>
      <c r="V874" s="297"/>
      <c r="W874" s="297"/>
      <c r="X874" s="297"/>
      <c r="Y874" s="297"/>
      <c r="Z874" s="297"/>
    </row>
    <row r="875" spans="1:26" ht="12.75" customHeight="1">
      <c r="A875" s="297"/>
      <c r="B875" s="297"/>
      <c r="C875" s="297"/>
      <c r="D875" s="297"/>
      <c r="E875" s="297"/>
      <c r="F875" s="297"/>
      <c r="G875" s="297"/>
      <c r="H875" s="297"/>
      <c r="I875" s="297"/>
      <c r="J875" s="297"/>
      <c r="K875" s="297"/>
      <c r="L875" s="297"/>
      <c r="M875" s="297"/>
      <c r="N875" s="297"/>
      <c r="O875" s="297"/>
      <c r="P875" s="297"/>
      <c r="Q875" s="297"/>
      <c r="R875" s="297"/>
      <c r="S875" s="297"/>
      <c r="T875" s="297"/>
      <c r="U875" s="297"/>
      <c r="V875" s="297"/>
      <c r="W875" s="297"/>
      <c r="X875" s="297"/>
      <c r="Y875" s="297"/>
      <c r="Z875" s="297"/>
    </row>
    <row r="876" spans="1:26" ht="12.75" customHeight="1">
      <c r="A876" s="297"/>
      <c r="B876" s="297"/>
      <c r="C876" s="297"/>
      <c r="D876" s="297"/>
      <c r="E876" s="297"/>
      <c r="F876" s="297"/>
      <c r="G876" s="297"/>
      <c r="H876" s="297"/>
      <c r="I876" s="297"/>
      <c r="J876" s="297"/>
      <c r="K876" s="297"/>
      <c r="L876" s="297"/>
      <c r="M876" s="297"/>
      <c r="N876" s="297"/>
      <c r="O876" s="297"/>
      <c r="P876" s="297"/>
      <c r="Q876" s="297"/>
      <c r="R876" s="297"/>
      <c r="S876" s="297"/>
      <c r="T876" s="297"/>
      <c r="U876" s="297"/>
      <c r="V876" s="297"/>
      <c r="W876" s="297"/>
      <c r="X876" s="297"/>
      <c r="Y876" s="297"/>
      <c r="Z876" s="297"/>
    </row>
    <row r="877" spans="1:26" ht="12.75" customHeight="1">
      <c r="A877" s="297"/>
      <c r="B877" s="297"/>
      <c r="C877" s="297"/>
      <c r="D877" s="297"/>
      <c r="E877" s="297"/>
      <c r="F877" s="297"/>
      <c r="G877" s="297"/>
      <c r="H877" s="297"/>
      <c r="I877" s="297"/>
      <c r="J877" s="297"/>
      <c r="K877" s="297"/>
      <c r="L877" s="297"/>
      <c r="M877" s="297"/>
      <c r="N877" s="297"/>
      <c r="O877" s="297"/>
      <c r="P877" s="297"/>
      <c r="Q877" s="297"/>
      <c r="R877" s="297"/>
      <c r="S877" s="297"/>
      <c r="T877" s="297"/>
      <c r="U877" s="297"/>
      <c r="V877" s="297"/>
      <c r="W877" s="297"/>
      <c r="X877" s="297"/>
      <c r="Y877" s="297"/>
      <c r="Z877" s="297"/>
    </row>
    <row r="878" spans="1:26" ht="12.75" customHeight="1">
      <c r="A878" s="297"/>
      <c r="B878" s="297"/>
      <c r="C878" s="297"/>
      <c r="D878" s="297"/>
      <c r="E878" s="297"/>
      <c r="F878" s="297"/>
      <c r="G878" s="297"/>
      <c r="H878" s="297"/>
      <c r="I878" s="297"/>
      <c r="J878" s="297"/>
      <c r="K878" s="297"/>
      <c r="L878" s="297"/>
      <c r="M878" s="297"/>
      <c r="N878" s="297"/>
      <c r="O878" s="297"/>
      <c r="P878" s="297"/>
      <c r="Q878" s="297"/>
      <c r="R878" s="297"/>
      <c r="S878" s="297"/>
      <c r="T878" s="297"/>
      <c r="U878" s="297"/>
      <c r="V878" s="297"/>
      <c r="W878" s="297"/>
      <c r="X878" s="297"/>
      <c r="Y878" s="297"/>
      <c r="Z878" s="297"/>
    </row>
    <row r="879" spans="1:26" ht="12.75" customHeight="1">
      <c r="A879" s="297"/>
      <c r="B879" s="297"/>
      <c r="C879" s="297"/>
      <c r="D879" s="297"/>
      <c r="E879" s="297"/>
      <c r="F879" s="297"/>
      <c r="G879" s="297"/>
      <c r="H879" s="297"/>
      <c r="I879" s="297"/>
      <c r="J879" s="297"/>
      <c r="K879" s="297"/>
      <c r="L879" s="297"/>
      <c r="M879" s="297"/>
      <c r="N879" s="297"/>
      <c r="O879" s="297"/>
      <c r="P879" s="297"/>
      <c r="Q879" s="297"/>
      <c r="R879" s="297"/>
      <c r="S879" s="297"/>
      <c r="T879" s="297"/>
      <c r="U879" s="297"/>
      <c r="V879" s="297"/>
      <c r="W879" s="297"/>
      <c r="X879" s="297"/>
      <c r="Y879" s="297"/>
      <c r="Z879" s="297"/>
    </row>
    <row r="880" spans="1:26" ht="12.75" customHeight="1">
      <c r="A880" s="297"/>
      <c r="B880" s="297"/>
      <c r="C880" s="297"/>
      <c r="D880" s="297"/>
      <c r="E880" s="297"/>
      <c r="F880" s="297"/>
      <c r="G880" s="297"/>
      <c r="H880" s="297"/>
      <c r="I880" s="297"/>
      <c r="J880" s="297"/>
      <c r="K880" s="297"/>
      <c r="L880" s="297"/>
      <c r="M880" s="297"/>
      <c r="N880" s="297"/>
      <c r="O880" s="297"/>
      <c r="P880" s="297"/>
      <c r="Q880" s="297"/>
      <c r="R880" s="297"/>
      <c r="S880" s="297"/>
      <c r="T880" s="297"/>
      <c r="U880" s="297"/>
      <c r="V880" s="297"/>
      <c r="W880" s="297"/>
      <c r="X880" s="297"/>
      <c r="Y880" s="297"/>
      <c r="Z880" s="297"/>
    </row>
    <row r="881" spans="1:26" ht="12.75" customHeight="1">
      <c r="A881" s="297"/>
      <c r="B881" s="297"/>
      <c r="C881" s="297"/>
      <c r="D881" s="297"/>
      <c r="E881" s="297"/>
      <c r="F881" s="297"/>
      <c r="G881" s="297"/>
      <c r="H881" s="297"/>
      <c r="I881" s="297"/>
      <c r="J881" s="297"/>
      <c r="K881" s="297"/>
      <c r="L881" s="297"/>
      <c r="M881" s="297"/>
      <c r="N881" s="297"/>
      <c r="O881" s="297"/>
      <c r="P881" s="297"/>
      <c r="Q881" s="297"/>
      <c r="R881" s="297"/>
      <c r="S881" s="297"/>
      <c r="T881" s="297"/>
      <c r="U881" s="297"/>
      <c r="V881" s="297"/>
      <c r="W881" s="297"/>
      <c r="X881" s="297"/>
      <c r="Y881" s="297"/>
      <c r="Z881" s="297"/>
    </row>
    <row r="882" spans="1:26" ht="12.75" customHeight="1">
      <c r="A882" s="297"/>
      <c r="B882" s="297"/>
      <c r="C882" s="297"/>
      <c r="D882" s="297"/>
      <c r="E882" s="297"/>
      <c r="F882" s="297"/>
      <c r="G882" s="297"/>
      <c r="H882" s="297"/>
      <c r="I882" s="297"/>
      <c r="J882" s="297"/>
      <c r="K882" s="297"/>
      <c r="L882" s="297"/>
      <c r="M882" s="297"/>
      <c r="N882" s="297"/>
      <c r="O882" s="297"/>
      <c r="P882" s="297"/>
      <c r="Q882" s="297"/>
      <c r="R882" s="297"/>
      <c r="S882" s="297"/>
      <c r="T882" s="297"/>
      <c r="U882" s="297"/>
      <c r="V882" s="297"/>
      <c r="W882" s="297"/>
      <c r="X882" s="297"/>
      <c r="Y882" s="297"/>
      <c r="Z882" s="297"/>
    </row>
    <row r="883" spans="1:26" ht="12.75" customHeight="1">
      <c r="A883" s="297"/>
      <c r="B883" s="297"/>
      <c r="C883" s="297"/>
      <c r="D883" s="297"/>
      <c r="E883" s="297"/>
      <c r="F883" s="297"/>
      <c r="G883" s="297"/>
      <c r="H883" s="297"/>
      <c r="I883" s="297"/>
      <c r="J883" s="297"/>
      <c r="K883" s="297"/>
      <c r="L883" s="297"/>
      <c r="M883" s="297"/>
      <c r="N883" s="297"/>
      <c r="O883" s="297"/>
      <c r="P883" s="297"/>
      <c r="Q883" s="297"/>
      <c r="R883" s="297"/>
      <c r="S883" s="297"/>
      <c r="T883" s="297"/>
      <c r="U883" s="297"/>
      <c r="V883" s="297"/>
      <c r="W883" s="297"/>
      <c r="X883" s="297"/>
      <c r="Y883" s="297"/>
      <c r="Z883" s="297"/>
    </row>
    <row r="884" spans="1:26" ht="12.75" customHeight="1">
      <c r="A884" s="297"/>
      <c r="B884" s="297"/>
      <c r="C884" s="297"/>
      <c r="D884" s="297"/>
      <c r="E884" s="297"/>
      <c r="F884" s="297"/>
      <c r="G884" s="297"/>
      <c r="H884" s="297"/>
      <c r="I884" s="297"/>
      <c r="J884" s="297"/>
      <c r="K884" s="297"/>
      <c r="L884" s="297"/>
      <c r="M884" s="297"/>
      <c r="N884" s="297"/>
      <c r="O884" s="297"/>
      <c r="P884" s="297"/>
      <c r="Q884" s="297"/>
      <c r="R884" s="297"/>
      <c r="S884" s="297"/>
      <c r="T884" s="297"/>
      <c r="U884" s="297"/>
      <c r="V884" s="297"/>
      <c r="W884" s="297"/>
      <c r="X884" s="297"/>
      <c r="Y884" s="297"/>
      <c r="Z884" s="297"/>
    </row>
    <row r="885" spans="1:26" ht="12.75" customHeight="1">
      <c r="A885" s="297"/>
      <c r="B885" s="297"/>
      <c r="C885" s="297"/>
      <c r="D885" s="297"/>
      <c r="E885" s="297"/>
      <c r="F885" s="297"/>
      <c r="G885" s="297"/>
      <c r="H885" s="297"/>
      <c r="I885" s="297"/>
      <c r="J885" s="297"/>
      <c r="K885" s="297"/>
      <c r="L885" s="297"/>
      <c r="M885" s="297"/>
      <c r="N885" s="297"/>
      <c r="O885" s="297"/>
      <c r="P885" s="297"/>
      <c r="Q885" s="297"/>
      <c r="R885" s="297"/>
      <c r="S885" s="297"/>
      <c r="T885" s="297"/>
      <c r="U885" s="297"/>
      <c r="V885" s="297"/>
      <c r="W885" s="297"/>
      <c r="X885" s="297"/>
      <c r="Y885" s="297"/>
      <c r="Z885" s="297"/>
    </row>
    <row r="886" spans="1:26" ht="12.75" customHeight="1">
      <c r="A886" s="297"/>
      <c r="B886" s="297"/>
      <c r="C886" s="297"/>
      <c r="D886" s="297"/>
      <c r="E886" s="297"/>
      <c r="F886" s="297"/>
      <c r="G886" s="297"/>
      <c r="H886" s="297"/>
      <c r="I886" s="297"/>
      <c r="J886" s="297"/>
      <c r="K886" s="297"/>
      <c r="L886" s="297"/>
      <c r="M886" s="297"/>
      <c r="N886" s="297"/>
      <c r="O886" s="297"/>
      <c r="P886" s="297"/>
      <c r="Q886" s="297"/>
      <c r="R886" s="297"/>
      <c r="S886" s="297"/>
      <c r="T886" s="297"/>
      <c r="U886" s="297"/>
      <c r="V886" s="297"/>
      <c r="W886" s="297"/>
      <c r="X886" s="297"/>
      <c r="Y886" s="297"/>
      <c r="Z886" s="297"/>
    </row>
    <row r="887" spans="1:26" ht="12.75" customHeight="1">
      <c r="A887" s="297"/>
      <c r="B887" s="297"/>
      <c r="C887" s="297"/>
      <c r="D887" s="297"/>
      <c r="E887" s="297"/>
      <c r="F887" s="297"/>
      <c r="G887" s="297"/>
      <c r="H887" s="297"/>
      <c r="I887" s="297"/>
      <c r="J887" s="297"/>
      <c r="K887" s="297"/>
      <c r="L887" s="297"/>
      <c r="M887" s="297"/>
      <c r="N887" s="297"/>
      <c r="O887" s="297"/>
      <c r="P887" s="297"/>
      <c r="Q887" s="297"/>
      <c r="R887" s="297"/>
      <c r="S887" s="297"/>
      <c r="T887" s="297"/>
      <c r="U887" s="297"/>
      <c r="V887" s="297"/>
      <c r="W887" s="297"/>
      <c r="X887" s="297"/>
      <c r="Y887" s="297"/>
      <c r="Z887" s="297"/>
    </row>
    <row r="888" spans="1:26" ht="12.75" customHeight="1">
      <c r="A888" s="297"/>
      <c r="B888" s="297"/>
      <c r="C888" s="297"/>
      <c r="D888" s="297"/>
      <c r="E888" s="297"/>
      <c r="F888" s="297"/>
      <c r="G888" s="297"/>
      <c r="H888" s="297"/>
      <c r="I888" s="297"/>
      <c r="J888" s="297"/>
      <c r="K888" s="297"/>
      <c r="L888" s="297"/>
      <c r="M888" s="297"/>
      <c r="N888" s="297"/>
      <c r="O888" s="297"/>
      <c r="P888" s="297"/>
      <c r="Q888" s="297"/>
      <c r="R888" s="297"/>
      <c r="S888" s="297"/>
      <c r="T888" s="297"/>
      <c r="U888" s="297"/>
      <c r="V888" s="297"/>
      <c r="W888" s="297"/>
      <c r="X888" s="297"/>
      <c r="Y888" s="297"/>
      <c r="Z888" s="297"/>
    </row>
    <row r="889" spans="1:26" ht="12.75" customHeight="1">
      <c r="A889" s="297"/>
      <c r="B889" s="297"/>
      <c r="C889" s="297"/>
      <c r="D889" s="297"/>
      <c r="E889" s="297"/>
      <c r="F889" s="297"/>
      <c r="G889" s="297"/>
      <c r="H889" s="297"/>
      <c r="I889" s="297"/>
      <c r="J889" s="297"/>
      <c r="K889" s="297"/>
      <c r="L889" s="297"/>
      <c r="M889" s="297"/>
      <c r="N889" s="297"/>
      <c r="O889" s="297"/>
      <c r="P889" s="297"/>
      <c r="Q889" s="297"/>
      <c r="R889" s="297"/>
      <c r="S889" s="297"/>
      <c r="T889" s="297"/>
      <c r="U889" s="297"/>
      <c r="V889" s="297"/>
      <c r="W889" s="297"/>
      <c r="X889" s="297"/>
      <c r="Y889" s="297"/>
      <c r="Z889" s="297"/>
    </row>
    <row r="890" spans="1:26" ht="12.75" customHeight="1">
      <c r="A890" s="297"/>
      <c r="B890" s="297"/>
      <c r="C890" s="297"/>
      <c r="D890" s="297"/>
      <c r="E890" s="297"/>
      <c r="F890" s="297"/>
      <c r="G890" s="297"/>
      <c r="H890" s="297"/>
      <c r="I890" s="297"/>
      <c r="J890" s="297"/>
      <c r="K890" s="297"/>
      <c r="L890" s="297"/>
      <c r="M890" s="297"/>
      <c r="N890" s="297"/>
      <c r="O890" s="297"/>
      <c r="P890" s="297"/>
      <c r="Q890" s="297"/>
      <c r="R890" s="297"/>
      <c r="S890" s="297"/>
      <c r="T890" s="297"/>
      <c r="U890" s="297"/>
      <c r="V890" s="297"/>
      <c r="W890" s="297"/>
      <c r="X890" s="297"/>
      <c r="Y890" s="297"/>
      <c r="Z890" s="297"/>
    </row>
    <row r="891" spans="1:26" ht="12.75" customHeight="1">
      <c r="A891" s="297"/>
      <c r="B891" s="297"/>
      <c r="C891" s="297"/>
      <c r="D891" s="297"/>
      <c r="E891" s="297"/>
      <c r="F891" s="297"/>
      <c r="G891" s="297"/>
      <c r="H891" s="297"/>
      <c r="I891" s="297"/>
      <c r="J891" s="297"/>
      <c r="K891" s="297"/>
      <c r="L891" s="297"/>
      <c r="M891" s="297"/>
      <c r="N891" s="297"/>
      <c r="O891" s="297"/>
      <c r="P891" s="297"/>
      <c r="Q891" s="297"/>
      <c r="R891" s="297"/>
      <c r="S891" s="297"/>
      <c r="T891" s="297"/>
      <c r="U891" s="297"/>
      <c r="V891" s="297"/>
      <c r="W891" s="297"/>
      <c r="X891" s="297"/>
      <c r="Y891" s="297"/>
      <c r="Z891" s="297"/>
    </row>
    <row r="892" spans="1:26" ht="12.75" customHeight="1">
      <c r="A892" s="297"/>
      <c r="B892" s="297"/>
      <c r="C892" s="297"/>
      <c r="D892" s="297"/>
      <c r="E892" s="297"/>
      <c r="F892" s="297"/>
      <c r="G892" s="297"/>
      <c r="H892" s="297"/>
      <c r="I892" s="297"/>
      <c r="J892" s="297"/>
      <c r="K892" s="297"/>
      <c r="L892" s="297"/>
      <c r="M892" s="297"/>
      <c r="N892" s="297"/>
      <c r="O892" s="297"/>
      <c r="P892" s="297"/>
      <c r="Q892" s="297"/>
      <c r="R892" s="297"/>
      <c r="S892" s="297"/>
      <c r="T892" s="297"/>
      <c r="U892" s="297"/>
      <c r="V892" s="297"/>
      <c r="W892" s="297"/>
      <c r="X892" s="297"/>
      <c r="Y892" s="297"/>
      <c r="Z892" s="297"/>
    </row>
    <row r="893" spans="1:26" ht="12.75" customHeight="1">
      <c r="A893" s="297"/>
      <c r="B893" s="297"/>
      <c r="C893" s="297"/>
      <c r="D893" s="297"/>
      <c r="E893" s="297"/>
      <c r="F893" s="297"/>
      <c r="G893" s="297"/>
      <c r="H893" s="297"/>
      <c r="I893" s="297"/>
      <c r="J893" s="297"/>
      <c r="K893" s="297"/>
      <c r="L893" s="297"/>
      <c r="M893" s="297"/>
      <c r="N893" s="297"/>
      <c r="O893" s="297"/>
      <c r="P893" s="297"/>
      <c r="Q893" s="297"/>
      <c r="R893" s="297"/>
      <c r="S893" s="297"/>
      <c r="T893" s="297"/>
      <c r="U893" s="297"/>
      <c r="V893" s="297"/>
      <c r="W893" s="297"/>
      <c r="X893" s="297"/>
      <c r="Y893" s="297"/>
      <c r="Z893" s="297"/>
    </row>
    <row r="894" spans="1:26" ht="12.75" customHeight="1">
      <c r="A894" s="297"/>
      <c r="B894" s="297"/>
      <c r="C894" s="297"/>
      <c r="D894" s="297"/>
      <c r="E894" s="297"/>
      <c r="F894" s="297"/>
      <c r="G894" s="297"/>
      <c r="H894" s="297"/>
      <c r="I894" s="297"/>
      <c r="J894" s="297"/>
      <c r="K894" s="297"/>
      <c r="L894" s="297"/>
      <c r="M894" s="297"/>
      <c r="N894" s="297"/>
      <c r="O894" s="297"/>
      <c r="P894" s="297"/>
      <c r="Q894" s="297"/>
      <c r="R894" s="297"/>
      <c r="S894" s="297"/>
      <c r="T894" s="297"/>
      <c r="U894" s="297"/>
      <c r="V894" s="297"/>
      <c r="W894" s="297"/>
      <c r="X894" s="297"/>
      <c r="Y894" s="297"/>
      <c r="Z894" s="297"/>
    </row>
    <row r="895" spans="1:26" ht="12.75" customHeight="1">
      <c r="A895" s="297"/>
      <c r="B895" s="297"/>
      <c r="C895" s="297"/>
      <c r="D895" s="297"/>
      <c r="E895" s="297"/>
      <c r="F895" s="297"/>
      <c r="G895" s="297"/>
      <c r="H895" s="297"/>
      <c r="I895" s="297"/>
      <c r="J895" s="297"/>
      <c r="K895" s="297"/>
      <c r="L895" s="297"/>
      <c r="M895" s="297"/>
      <c r="N895" s="297"/>
      <c r="O895" s="297"/>
      <c r="P895" s="297"/>
      <c r="Q895" s="297"/>
      <c r="R895" s="297"/>
      <c r="S895" s="297"/>
      <c r="T895" s="297"/>
      <c r="U895" s="297"/>
      <c r="V895" s="297"/>
      <c r="W895" s="297"/>
      <c r="X895" s="297"/>
      <c r="Y895" s="297"/>
      <c r="Z895" s="297"/>
    </row>
    <row r="896" spans="1:26" ht="12.75" customHeight="1">
      <c r="A896" s="297"/>
      <c r="B896" s="297"/>
      <c r="C896" s="297"/>
      <c r="D896" s="297"/>
      <c r="E896" s="297"/>
      <c r="F896" s="297"/>
      <c r="G896" s="297"/>
      <c r="H896" s="297"/>
      <c r="I896" s="297"/>
      <c r="J896" s="297"/>
      <c r="K896" s="297"/>
      <c r="L896" s="297"/>
      <c r="M896" s="297"/>
      <c r="N896" s="297"/>
      <c r="O896" s="297"/>
      <c r="P896" s="297"/>
      <c r="Q896" s="297"/>
      <c r="R896" s="297"/>
      <c r="S896" s="297"/>
      <c r="T896" s="297"/>
      <c r="U896" s="297"/>
      <c r="V896" s="297"/>
      <c r="W896" s="297"/>
      <c r="X896" s="297"/>
      <c r="Y896" s="297"/>
      <c r="Z896" s="297"/>
    </row>
    <row r="897" spans="1:26" ht="12.75" customHeight="1">
      <c r="A897" s="297"/>
      <c r="B897" s="297"/>
      <c r="C897" s="297"/>
      <c r="D897" s="297"/>
      <c r="E897" s="297"/>
      <c r="F897" s="297"/>
      <c r="G897" s="297"/>
      <c r="H897" s="297"/>
      <c r="I897" s="297"/>
      <c r="J897" s="297"/>
      <c r="K897" s="297"/>
      <c r="L897" s="297"/>
      <c r="M897" s="297"/>
      <c r="N897" s="297"/>
      <c r="O897" s="297"/>
      <c r="P897" s="297"/>
      <c r="Q897" s="297"/>
      <c r="R897" s="297"/>
      <c r="S897" s="297"/>
      <c r="T897" s="297"/>
      <c r="U897" s="297"/>
      <c r="V897" s="297"/>
      <c r="W897" s="297"/>
      <c r="X897" s="297"/>
      <c r="Y897" s="297"/>
      <c r="Z897" s="297"/>
    </row>
    <row r="898" spans="1:26" ht="12.75" customHeight="1">
      <c r="A898" s="297"/>
      <c r="B898" s="297"/>
      <c r="C898" s="297"/>
      <c r="D898" s="297"/>
      <c r="E898" s="297"/>
      <c r="F898" s="297"/>
      <c r="G898" s="297"/>
      <c r="H898" s="297"/>
      <c r="I898" s="297"/>
      <c r="J898" s="297"/>
      <c r="K898" s="297"/>
      <c r="L898" s="297"/>
      <c r="M898" s="297"/>
      <c r="N898" s="297"/>
      <c r="O898" s="297"/>
      <c r="P898" s="297"/>
      <c r="Q898" s="297"/>
      <c r="R898" s="297"/>
      <c r="S898" s="297"/>
      <c r="T898" s="297"/>
      <c r="U898" s="297"/>
      <c r="V898" s="297"/>
      <c r="W898" s="297"/>
      <c r="X898" s="297"/>
      <c r="Y898" s="297"/>
      <c r="Z898" s="297"/>
    </row>
    <row r="899" spans="1:26" ht="12.75" customHeight="1">
      <c r="A899" s="297"/>
      <c r="B899" s="297"/>
      <c r="C899" s="297"/>
      <c r="D899" s="297"/>
      <c r="E899" s="297"/>
      <c r="F899" s="297"/>
      <c r="G899" s="297"/>
      <c r="H899" s="297"/>
      <c r="I899" s="297"/>
      <c r="J899" s="297"/>
      <c r="K899" s="297"/>
      <c r="L899" s="297"/>
      <c r="M899" s="297"/>
      <c r="N899" s="297"/>
      <c r="O899" s="297"/>
      <c r="P899" s="297"/>
      <c r="Q899" s="297"/>
      <c r="R899" s="297"/>
      <c r="S899" s="297"/>
      <c r="T899" s="297"/>
      <c r="U899" s="297"/>
      <c r="V899" s="297"/>
      <c r="W899" s="297"/>
      <c r="X899" s="297"/>
      <c r="Y899" s="297"/>
      <c r="Z899" s="297"/>
    </row>
    <row r="900" spans="1:26" ht="12.75" customHeight="1">
      <c r="A900" s="297"/>
      <c r="B900" s="297"/>
      <c r="C900" s="297"/>
      <c r="D900" s="297"/>
      <c r="E900" s="297"/>
      <c r="F900" s="297"/>
      <c r="G900" s="297"/>
      <c r="H900" s="297"/>
      <c r="I900" s="297"/>
      <c r="J900" s="297"/>
      <c r="K900" s="297"/>
      <c r="L900" s="297"/>
      <c r="M900" s="297"/>
      <c r="N900" s="297"/>
      <c r="O900" s="297"/>
      <c r="P900" s="297"/>
      <c r="Q900" s="297"/>
      <c r="R900" s="297"/>
      <c r="S900" s="297"/>
      <c r="T900" s="297"/>
      <c r="U900" s="297"/>
      <c r="V900" s="297"/>
      <c r="W900" s="297"/>
      <c r="X900" s="297"/>
      <c r="Y900" s="297"/>
      <c r="Z900" s="297"/>
    </row>
    <row r="901" spans="1:26" ht="12.75" customHeight="1">
      <c r="A901" s="297"/>
      <c r="B901" s="297"/>
      <c r="C901" s="297"/>
      <c r="D901" s="297"/>
      <c r="E901" s="297"/>
      <c r="F901" s="297"/>
      <c r="G901" s="297"/>
      <c r="H901" s="297"/>
      <c r="I901" s="297"/>
      <c r="J901" s="297"/>
      <c r="K901" s="297"/>
      <c r="L901" s="297"/>
      <c r="M901" s="297"/>
      <c r="N901" s="297"/>
      <c r="O901" s="297"/>
      <c r="P901" s="297"/>
      <c r="Q901" s="297"/>
      <c r="R901" s="297"/>
      <c r="S901" s="297"/>
      <c r="T901" s="297"/>
      <c r="U901" s="297"/>
      <c r="V901" s="297"/>
      <c r="W901" s="297"/>
      <c r="X901" s="297"/>
      <c r="Y901" s="297"/>
      <c r="Z901" s="297"/>
    </row>
    <row r="902" spans="1:26" ht="12.75" customHeight="1">
      <c r="A902" s="297"/>
      <c r="B902" s="297"/>
      <c r="C902" s="297"/>
      <c r="D902" s="297"/>
      <c r="E902" s="297"/>
      <c r="F902" s="297"/>
      <c r="G902" s="297"/>
      <c r="H902" s="297"/>
      <c r="I902" s="297"/>
      <c r="J902" s="297"/>
      <c r="K902" s="297"/>
      <c r="L902" s="297"/>
      <c r="M902" s="297"/>
      <c r="N902" s="297"/>
      <c r="O902" s="297"/>
      <c r="P902" s="297"/>
      <c r="Q902" s="297"/>
      <c r="R902" s="297"/>
      <c r="S902" s="297"/>
      <c r="T902" s="297"/>
      <c r="U902" s="297"/>
      <c r="V902" s="297"/>
      <c r="W902" s="297"/>
      <c r="X902" s="297"/>
      <c r="Y902" s="297"/>
      <c r="Z902" s="297"/>
    </row>
    <row r="903" spans="1:26" ht="12.75" customHeight="1">
      <c r="A903" s="297"/>
      <c r="B903" s="297"/>
      <c r="C903" s="297"/>
      <c r="D903" s="297"/>
      <c r="E903" s="297"/>
      <c r="F903" s="297"/>
      <c r="G903" s="297"/>
      <c r="H903" s="297"/>
      <c r="I903" s="297"/>
      <c r="J903" s="297"/>
      <c r="K903" s="297"/>
      <c r="L903" s="297"/>
      <c r="M903" s="297"/>
      <c r="N903" s="297"/>
      <c r="O903" s="297"/>
      <c r="P903" s="297"/>
      <c r="Q903" s="297"/>
      <c r="R903" s="297"/>
      <c r="S903" s="297"/>
      <c r="T903" s="297"/>
      <c r="U903" s="297"/>
      <c r="V903" s="297"/>
      <c r="W903" s="297"/>
      <c r="X903" s="297"/>
      <c r="Y903" s="297"/>
      <c r="Z903" s="297"/>
    </row>
    <row r="904" spans="1:26" ht="12.75" customHeight="1">
      <c r="A904" s="297"/>
      <c r="B904" s="297"/>
      <c r="C904" s="297"/>
      <c r="D904" s="297"/>
      <c r="E904" s="297"/>
      <c r="F904" s="297"/>
      <c r="G904" s="297"/>
      <c r="H904" s="297"/>
      <c r="I904" s="297"/>
      <c r="J904" s="297"/>
      <c r="K904" s="297"/>
      <c r="L904" s="297"/>
      <c r="M904" s="297"/>
      <c r="N904" s="297"/>
      <c r="O904" s="297"/>
      <c r="P904" s="297"/>
      <c r="Q904" s="297"/>
      <c r="R904" s="297"/>
      <c r="S904" s="297"/>
      <c r="T904" s="297"/>
      <c r="U904" s="297"/>
      <c r="V904" s="297"/>
      <c r="W904" s="297"/>
      <c r="X904" s="297"/>
      <c r="Y904" s="297"/>
      <c r="Z904" s="297"/>
    </row>
    <row r="905" spans="1:26" ht="12.75" customHeight="1">
      <c r="A905" s="297"/>
      <c r="B905" s="297"/>
      <c r="C905" s="297"/>
      <c r="D905" s="297"/>
      <c r="E905" s="297"/>
      <c r="F905" s="297"/>
      <c r="G905" s="297"/>
      <c r="H905" s="297"/>
      <c r="I905" s="297"/>
      <c r="J905" s="297"/>
      <c r="K905" s="297"/>
      <c r="L905" s="297"/>
      <c r="M905" s="297"/>
      <c r="N905" s="297"/>
      <c r="O905" s="297"/>
      <c r="P905" s="297"/>
      <c r="Q905" s="297"/>
      <c r="R905" s="297"/>
      <c r="S905" s="297"/>
      <c r="T905" s="297"/>
      <c r="U905" s="297"/>
      <c r="V905" s="297"/>
      <c r="W905" s="297"/>
      <c r="X905" s="297"/>
      <c r="Y905" s="297"/>
      <c r="Z905" s="297"/>
    </row>
    <row r="906" spans="1:26" ht="12.75" customHeight="1">
      <c r="A906" s="297"/>
      <c r="B906" s="297"/>
      <c r="C906" s="297"/>
      <c r="D906" s="297"/>
      <c r="E906" s="297"/>
      <c r="F906" s="297"/>
      <c r="G906" s="297"/>
      <c r="H906" s="297"/>
      <c r="I906" s="297"/>
      <c r="J906" s="297"/>
      <c r="K906" s="297"/>
      <c r="L906" s="297"/>
      <c r="M906" s="297"/>
      <c r="N906" s="297"/>
      <c r="O906" s="297"/>
      <c r="P906" s="297"/>
      <c r="Q906" s="297"/>
      <c r="R906" s="297"/>
      <c r="S906" s="297"/>
      <c r="T906" s="297"/>
      <c r="U906" s="297"/>
      <c r="V906" s="297"/>
      <c r="W906" s="297"/>
      <c r="X906" s="297"/>
      <c r="Y906" s="297"/>
      <c r="Z906" s="297"/>
    </row>
    <row r="907" spans="1:26" ht="12.75" customHeight="1">
      <c r="A907" s="297"/>
      <c r="B907" s="297"/>
      <c r="C907" s="297"/>
      <c r="D907" s="297"/>
      <c r="E907" s="297"/>
      <c r="F907" s="297"/>
      <c r="G907" s="297"/>
      <c r="H907" s="297"/>
      <c r="I907" s="297"/>
      <c r="J907" s="297"/>
      <c r="K907" s="297"/>
      <c r="L907" s="297"/>
      <c r="M907" s="297"/>
      <c r="N907" s="297"/>
      <c r="O907" s="297"/>
      <c r="P907" s="297"/>
      <c r="Q907" s="297"/>
      <c r="R907" s="297"/>
      <c r="S907" s="297"/>
      <c r="T907" s="297"/>
      <c r="U907" s="297"/>
      <c r="V907" s="297"/>
      <c r="W907" s="297"/>
      <c r="X907" s="297"/>
      <c r="Y907" s="297"/>
      <c r="Z907" s="297"/>
    </row>
    <row r="908" spans="1:26" ht="12.75" customHeight="1">
      <c r="A908" s="297"/>
      <c r="B908" s="297"/>
      <c r="C908" s="297"/>
      <c r="D908" s="297"/>
      <c r="E908" s="297"/>
      <c r="F908" s="297"/>
      <c r="G908" s="297"/>
      <c r="H908" s="297"/>
      <c r="I908" s="297"/>
      <c r="J908" s="297"/>
      <c r="K908" s="297"/>
      <c r="L908" s="297"/>
      <c r="M908" s="297"/>
      <c r="N908" s="297"/>
      <c r="O908" s="297"/>
      <c r="P908" s="297"/>
      <c r="Q908" s="297"/>
      <c r="R908" s="297"/>
      <c r="S908" s="297"/>
      <c r="T908" s="297"/>
      <c r="U908" s="297"/>
      <c r="V908" s="297"/>
      <c r="W908" s="297"/>
      <c r="X908" s="297"/>
      <c r="Y908" s="297"/>
      <c r="Z908" s="297"/>
    </row>
    <row r="909" spans="1:26" ht="12.75" customHeight="1">
      <c r="A909" s="297"/>
      <c r="B909" s="297"/>
      <c r="C909" s="297"/>
      <c r="D909" s="297"/>
      <c r="E909" s="297"/>
      <c r="F909" s="297"/>
      <c r="G909" s="297"/>
      <c r="H909" s="297"/>
      <c r="I909" s="297"/>
      <c r="J909" s="297"/>
      <c r="K909" s="297"/>
      <c r="L909" s="297"/>
      <c r="M909" s="297"/>
      <c r="N909" s="297"/>
      <c r="O909" s="297"/>
      <c r="P909" s="297"/>
      <c r="Q909" s="297"/>
      <c r="R909" s="297"/>
      <c r="S909" s="297"/>
      <c r="T909" s="297"/>
      <c r="U909" s="297"/>
      <c r="V909" s="297"/>
      <c r="W909" s="297"/>
      <c r="X909" s="297"/>
      <c r="Y909" s="297"/>
      <c r="Z909" s="297"/>
    </row>
    <row r="910" spans="1:26" ht="12.75" customHeight="1">
      <c r="A910" s="297"/>
      <c r="B910" s="297"/>
      <c r="C910" s="297"/>
      <c r="D910" s="297"/>
      <c r="E910" s="297"/>
      <c r="F910" s="297"/>
      <c r="G910" s="297"/>
      <c r="H910" s="297"/>
      <c r="I910" s="297"/>
      <c r="J910" s="297"/>
      <c r="K910" s="297"/>
      <c r="L910" s="297"/>
      <c r="M910" s="297"/>
      <c r="N910" s="297"/>
      <c r="O910" s="297"/>
      <c r="P910" s="297"/>
      <c r="Q910" s="297"/>
      <c r="R910" s="297"/>
      <c r="S910" s="297"/>
      <c r="T910" s="297"/>
      <c r="U910" s="297"/>
      <c r="V910" s="297"/>
      <c r="W910" s="297"/>
      <c r="X910" s="297"/>
      <c r="Y910" s="297"/>
      <c r="Z910" s="297"/>
    </row>
    <row r="911" spans="1:26" ht="12.75" customHeight="1">
      <c r="A911" s="297"/>
      <c r="B911" s="297"/>
      <c r="C911" s="297"/>
      <c r="D911" s="297"/>
      <c r="E911" s="297"/>
      <c r="F911" s="297"/>
      <c r="G911" s="297"/>
      <c r="H911" s="297"/>
      <c r="I911" s="297"/>
      <c r="J911" s="297"/>
      <c r="K911" s="297"/>
      <c r="L911" s="297"/>
      <c r="M911" s="297"/>
      <c r="N911" s="297"/>
      <c r="O911" s="297"/>
      <c r="P911" s="297"/>
      <c r="Q911" s="297"/>
      <c r="R911" s="297"/>
      <c r="S911" s="297"/>
      <c r="T911" s="297"/>
      <c r="U911" s="297"/>
      <c r="V911" s="297"/>
      <c r="W911" s="297"/>
      <c r="X911" s="297"/>
      <c r="Y911" s="297"/>
      <c r="Z911" s="297"/>
    </row>
    <row r="912" spans="1:26" ht="12.75" customHeight="1">
      <c r="A912" s="297"/>
      <c r="B912" s="297"/>
      <c r="C912" s="297"/>
      <c r="D912" s="297"/>
      <c r="E912" s="297"/>
      <c r="F912" s="297"/>
      <c r="G912" s="297"/>
      <c r="H912" s="297"/>
      <c r="I912" s="297"/>
      <c r="J912" s="297"/>
      <c r="K912" s="297"/>
      <c r="L912" s="297"/>
      <c r="M912" s="297"/>
      <c r="N912" s="297"/>
      <c r="O912" s="297"/>
      <c r="P912" s="297"/>
      <c r="Q912" s="297"/>
      <c r="R912" s="297"/>
      <c r="S912" s="297"/>
      <c r="T912" s="297"/>
      <c r="U912" s="297"/>
      <c r="V912" s="297"/>
      <c r="W912" s="297"/>
      <c r="X912" s="297"/>
      <c r="Y912" s="297"/>
      <c r="Z912" s="297"/>
    </row>
    <row r="913" spans="1:26" ht="12.75" customHeight="1">
      <c r="A913" s="297"/>
      <c r="B913" s="297"/>
      <c r="C913" s="297"/>
      <c r="D913" s="297"/>
      <c r="E913" s="297"/>
      <c r="F913" s="297"/>
      <c r="G913" s="297"/>
      <c r="H913" s="297"/>
      <c r="I913" s="297"/>
      <c r="J913" s="297"/>
      <c r="K913" s="297"/>
      <c r="L913" s="297"/>
      <c r="M913" s="297"/>
      <c r="N913" s="297"/>
      <c r="O913" s="297"/>
      <c r="P913" s="297"/>
      <c r="Q913" s="297"/>
      <c r="R913" s="297"/>
      <c r="S913" s="297"/>
      <c r="T913" s="297"/>
      <c r="U913" s="297"/>
      <c r="V913" s="297"/>
      <c r="W913" s="297"/>
      <c r="X913" s="297"/>
      <c r="Y913" s="297"/>
      <c r="Z913" s="297"/>
    </row>
    <row r="914" spans="1:26" ht="12.75" customHeight="1">
      <c r="A914" s="297"/>
      <c r="B914" s="297"/>
      <c r="C914" s="297"/>
      <c r="D914" s="297"/>
      <c r="E914" s="297"/>
      <c r="F914" s="297"/>
      <c r="G914" s="297"/>
      <c r="H914" s="297"/>
      <c r="I914" s="297"/>
      <c r="J914" s="297"/>
      <c r="K914" s="297"/>
      <c r="L914" s="297"/>
      <c r="M914" s="297"/>
      <c r="N914" s="297"/>
      <c r="O914" s="297"/>
      <c r="P914" s="297"/>
      <c r="Q914" s="297"/>
      <c r="R914" s="297"/>
      <c r="S914" s="297"/>
      <c r="T914" s="297"/>
      <c r="U914" s="297"/>
      <c r="V914" s="297"/>
      <c r="W914" s="297"/>
      <c r="X914" s="297"/>
      <c r="Y914" s="297"/>
      <c r="Z914" s="297"/>
    </row>
    <row r="915" spans="1:26" ht="12.75" customHeight="1">
      <c r="A915" s="297"/>
      <c r="B915" s="297"/>
      <c r="C915" s="297"/>
      <c r="D915" s="297"/>
      <c r="E915" s="297"/>
      <c r="F915" s="297"/>
      <c r="G915" s="297"/>
      <c r="H915" s="297"/>
      <c r="I915" s="297"/>
      <c r="J915" s="297"/>
      <c r="K915" s="297"/>
      <c r="L915" s="297"/>
      <c r="M915" s="297"/>
      <c r="N915" s="297"/>
      <c r="O915" s="297"/>
      <c r="P915" s="297"/>
      <c r="Q915" s="297"/>
      <c r="R915" s="297"/>
      <c r="S915" s="297"/>
      <c r="T915" s="297"/>
      <c r="U915" s="297"/>
      <c r="V915" s="297"/>
      <c r="W915" s="297"/>
      <c r="X915" s="297"/>
      <c r="Y915" s="297"/>
      <c r="Z915" s="297"/>
    </row>
    <row r="916" spans="1:26" ht="12.75" customHeight="1">
      <c r="A916" s="297"/>
      <c r="B916" s="297"/>
      <c r="C916" s="297"/>
      <c r="D916" s="297"/>
      <c r="E916" s="297"/>
      <c r="F916" s="297"/>
      <c r="G916" s="297"/>
      <c r="H916" s="297"/>
      <c r="I916" s="297"/>
      <c r="J916" s="297"/>
      <c r="K916" s="297"/>
      <c r="L916" s="297"/>
      <c r="M916" s="297"/>
      <c r="N916" s="297"/>
      <c r="O916" s="297"/>
      <c r="P916" s="297"/>
      <c r="Q916" s="297"/>
      <c r="R916" s="297"/>
      <c r="S916" s="297"/>
      <c r="T916" s="297"/>
      <c r="U916" s="297"/>
      <c r="V916" s="297"/>
      <c r="W916" s="297"/>
      <c r="X916" s="297"/>
      <c r="Y916" s="297"/>
      <c r="Z916" s="297"/>
    </row>
    <row r="917" spans="1:26" ht="12.75" customHeight="1">
      <c r="A917" s="297"/>
      <c r="B917" s="297"/>
      <c r="C917" s="297"/>
      <c r="D917" s="297"/>
      <c r="E917" s="297"/>
      <c r="F917" s="297"/>
      <c r="G917" s="297"/>
      <c r="H917" s="297"/>
      <c r="I917" s="297"/>
      <c r="J917" s="297"/>
      <c r="K917" s="297"/>
      <c r="L917" s="297"/>
      <c r="M917" s="297"/>
      <c r="N917" s="297"/>
      <c r="O917" s="297"/>
      <c r="P917" s="297"/>
      <c r="Q917" s="297"/>
      <c r="R917" s="297"/>
      <c r="S917" s="297"/>
      <c r="T917" s="297"/>
      <c r="U917" s="297"/>
      <c r="V917" s="297"/>
      <c r="W917" s="297"/>
      <c r="X917" s="297"/>
      <c r="Y917" s="297"/>
      <c r="Z917" s="297"/>
    </row>
    <row r="918" spans="1:26" ht="12.75" customHeight="1">
      <c r="A918" s="297"/>
      <c r="B918" s="297"/>
      <c r="C918" s="297"/>
      <c r="D918" s="297"/>
      <c r="E918" s="297"/>
      <c r="F918" s="297"/>
      <c r="G918" s="297"/>
      <c r="H918" s="297"/>
      <c r="I918" s="297"/>
      <c r="J918" s="297"/>
      <c r="K918" s="297"/>
      <c r="L918" s="297"/>
      <c r="M918" s="297"/>
      <c r="N918" s="297"/>
      <c r="O918" s="297"/>
      <c r="P918" s="297"/>
      <c r="Q918" s="297"/>
      <c r="R918" s="297"/>
      <c r="S918" s="297"/>
      <c r="T918" s="297"/>
      <c r="U918" s="297"/>
      <c r="V918" s="297"/>
      <c r="W918" s="297"/>
      <c r="X918" s="297"/>
      <c r="Y918" s="297"/>
      <c r="Z918" s="297"/>
    </row>
    <row r="919" spans="1:26" ht="12.75" customHeight="1">
      <c r="A919" s="297"/>
      <c r="B919" s="297"/>
      <c r="C919" s="297"/>
      <c r="D919" s="297"/>
      <c r="E919" s="297"/>
      <c r="F919" s="297"/>
      <c r="G919" s="297"/>
      <c r="H919" s="297"/>
      <c r="I919" s="297"/>
      <c r="J919" s="297"/>
      <c r="K919" s="297"/>
      <c r="L919" s="297"/>
      <c r="M919" s="297"/>
      <c r="N919" s="297"/>
      <c r="O919" s="297"/>
      <c r="P919" s="297"/>
      <c r="Q919" s="297"/>
      <c r="R919" s="297"/>
      <c r="S919" s="297"/>
      <c r="T919" s="297"/>
      <c r="U919" s="297"/>
      <c r="V919" s="297"/>
      <c r="W919" s="297"/>
      <c r="X919" s="297"/>
      <c r="Y919" s="297"/>
      <c r="Z919" s="297"/>
    </row>
    <row r="920" spans="1:26" ht="12.75" customHeight="1">
      <c r="A920" s="297"/>
      <c r="B920" s="297"/>
      <c r="C920" s="297"/>
      <c r="D920" s="297"/>
      <c r="E920" s="297"/>
      <c r="F920" s="297"/>
      <c r="G920" s="297"/>
      <c r="H920" s="297"/>
      <c r="I920" s="297"/>
      <c r="J920" s="297"/>
      <c r="K920" s="297"/>
      <c r="L920" s="297"/>
      <c r="M920" s="297"/>
      <c r="N920" s="297"/>
      <c r="O920" s="297"/>
      <c r="P920" s="297"/>
      <c r="Q920" s="297"/>
      <c r="R920" s="297"/>
      <c r="S920" s="297"/>
      <c r="T920" s="297"/>
      <c r="U920" s="297"/>
      <c r="V920" s="297"/>
      <c r="W920" s="297"/>
      <c r="X920" s="297"/>
      <c r="Y920" s="297"/>
      <c r="Z920" s="297"/>
    </row>
    <row r="921" spans="1:26" ht="12.75" customHeight="1">
      <c r="A921" s="297"/>
      <c r="B921" s="297"/>
      <c r="C921" s="297"/>
      <c r="D921" s="297"/>
      <c r="E921" s="297"/>
      <c r="F921" s="297"/>
      <c r="G921" s="297"/>
      <c r="H921" s="297"/>
      <c r="I921" s="297"/>
      <c r="J921" s="297"/>
      <c r="K921" s="297"/>
      <c r="L921" s="297"/>
      <c r="M921" s="297"/>
      <c r="N921" s="297"/>
      <c r="O921" s="297"/>
      <c r="P921" s="297"/>
      <c r="Q921" s="297"/>
      <c r="R921" s="297"/>
      <c r="S921" s="297"/>
      <c r="T921" s="297"/>
      <c r="U921" s="297"/>
      <c r="V921" s="297"/>
      <c r="W921" s="297"/>
      <c r="X921" s="297"/>
      <c r="Y921" s="297"/>
      <c r="Z921" s="297"/>
    </row>
    <row r="922" spans="1:26" ht="12.75" customHeight="1">
      <c r="A922" s="297"/>
      <c r="B922" s="297"/>
      <c r="C922" s="297"/>
      <c r="D922" s="297"/>
      <c r="E922" s="297"/>
      <c r="F922" s="297"/>
      <c r="G922" s="297"/>
      <c r="H922" s="297"/>
      <c r="I922" s="297"/>
      <c r="J922" s="297"/>
      <c r="K922" s="297"/>
      <c r="L922" s="297"/>
      <c r="M922" s="297"/>
      <c r="N922" s="297"/>
      <c r="O922" s="297"/>
      <c r="P922" s="297"/>
      <c r="Q922" s="297"/>
      <c r="R922" s="297"/>
      <c r="S922" s="297"/>
      <c r="T922" s="297"/>
      <c r="U922" s="297"/>
      <c r="V922" s="297"/>
      <c r="W922" s="297"/>
      <c r="X922" s="297"/>
      <c r="Y922" s="297"/>
      <c r="Z922" s="297"/>
    </row>
    <row r="923" spans="1:26" ht="12.75" customHeight="1">
      <c r="A923" s="297"/>
      <c r="B923" s="297"/>
      <c r="C923" s="297"/>
      <c r="D923" s="297"/>
      <c r="E923" s="297"/>
      <c r="F923" s="297"/>
      <c r="G923" s="297"/>
      <c r="H923" s="297"/>
      <c r="I923" s="297"/>
      <c r="J923" s="297"/>
      <c r="K923" s="297"/>
      <c r="L923" s="297"/>
      <c r="M923" s="297"/>
      <c r="N923" s="297"/>
      <c r="O923" s="297"/>
      <c r="P923" s="297"/>
      <c r="Q923" s="297"/>
      <c r="R923" s="297"/>
      <c r="S923" s="297"/>
      <c r="T923" s="297"/>
      <c r="U923" s="297"/>
      <c r="V923" s="297"/>
      <c r="W923" s="297"/>
      <c r="X923" s="297"/>
      <c r="Y923" s="297"/>
      <c r="Z923" s="297"/>
    </row>
    <row r="924" spans="1:26" ht="12.75" customHeight="1">
      <c r="A924" s="297"/>
      <c r="B924" s="297"/>
      <c r="C924" s="297"/>
      <c r="D924" s="297"/>
      <c r="E924" s="297"/>
      <c r="F924" s="297"/>
      <c r="G924" s="297"/>
      <c r="H924" s="297"/>
      <c r="I924" s="297"/>
      <c r="J924" s="297"/>
      <c r="K924" s="297"/>
      <c r="L924" s="297"/>
      <c r="M924" s="297"/>
      <c r="N924" s="297"/>
      <c r="O924" s="297"/>
      <c r="P924" s="297"/>
      <c r="Q924" s="297"/>
      <c r="R924" s="297"/>
      <c r="S924" s="297"/>
      <c r="T924" s="297"/>
      <c r="U924" s="297"/>
      <c r="V924" s="297"/>
      <c r="W924" s="297"/>
      <c r="X924" s="297"/>
      <c r="Y924" s="297"/>
      <c r="Z924" s="297"/>
    </row>
    <row r="925" spans="1:26" ht="12.75" customHeight="1">
      <c r="A925" s="297"/>
      <c r="B925" s="297"/>
      <c r="C925" s="297"/>
      <c r="D925" s="297"/>
      <c r="E925" s="297"/>
      <c r="F925" s="297"/>
      <c r="G925" s="297"/>
      <c r="H925" s="297"/>
      <c r="I925" s="297"/>
      <c r="J925" s="297"/>
      <c r="K925" s="297"/>
      <c r="L925" s="297"/>
      <c r="M925" s="297"/>
      <c r="N925" s="297"/>
      <c r="O925" s="297"/>
      <c r="P925" s="297"/>
      <c r="Q925" s="297"/>
      <c r="R925" s="297"/>
      <c r="S925" s="297"/>
      <c r="T925" s="297"/>
      <c r="U925" s="297"/>
      <c r="V925" s="297"/>
      <c r="W925" s="297"/>
      <c r="X925" s="297"/>
      <c r="Y925" s="297"/>
      <c r="Z925" s="297"/>
    </row>
    <row r="926" spans="1:26" ht="12.75" customHeight="1">
      <c r="A926" s="297"/>
      <c r="B926" s="297"/>
      <c r="C926" s="297"/>
      <c r="D926" s="297"/>
      <c r="E926" s="297"/>
      <c r="F926" s="297"/>
      <c r="G926" s="297"/>
      <c r="H926" s="297"/>
      <c r="I926" s="297"/>
      <c r="J926" s="297"/>
      <c r="K926" s="297"/>
      <c r="L926" s="297"/>
      <c r="M926" s="297"/>
      <c r="N926" s="297"/>
      <c r="O926" s="297"/>
      <c r="P926" s="297"/>
      <c r="Q926" s="297"/>
      <c r="R926" s="297"/>
      <c r="S926" s="297"/>
      <c r="T926" s="297"/>
      <c r="U926" s="297"/>
      <c r="V926" s="297"/>
      <c r="W926" s="297"/>
      <c r="X926" s="297"/>
      <c r="Y926" s="297"/>
      <c r="Z926" s="297"/>
    </row>
    <row r="927" spans="1:26" ht="12.75" customHeight="1">
      <c r="A927" s="297"/>
      <c r="B927" s="297"/>
      <c r="C927" s="297"/>
      <c r="D927" s="297"/>
      <c r="E927" s="297"/>
      <c r="F927" s="297"/>
      <c r="G927" s="297"/>
      <c r="H927" s="297"/>
      <c r="I927" s="297"/>
      <c r="J927" s="297"/>
      <c r="K927" s="297"/>
      <c r="L927" s="297"/>
      <c r="M927" s="297"/>
      <c r="N927" s="297"/>
      <c r="O927" s="297"/>
      <c r="P927" s="297"/>
      <c r="Q927" s="297"/>
      <c r="R927" s="297"/>
      <c r="S927" s="297"/>
      <c r="T927" s="297"/>
      <c r="U927" s="297"/>
      <c r="V927" s="297"/>
      <c r="W927" s="297"/>
      <c r="X927" s="297"/>
      <c r="Y927" s="297"/>
      <c r="Z927" s="297"/>
    </row>
    <row r="928" spans="1:26" ht="12.75" customHeight="1">
      <c r="A928" s="297"/>
      <c r="B928" s="297"/>
      <c r="C928" s="297"/>
      <c r="D928" s="297"/>
      <c r="E928" s="297"/>
      <c r="F928" s="297"/>
      <c r="G928" s="297"/>
      <c r="H928" s="297"/>
      <c r="I928" s="297"/>
      <c r="J928" s="297"/>
      <c r="K928" s="297"/>
      <c r="L928" s="297"/>
      <c r="M928" s="297"/>
      <c r="N928" s="297"/>
      <c r="O928" s="297"/>
      <c r="P928" s="297"/>
      <c r="Q928" s="297"/>
      <c r="R928" s="297"/>
      <c r="S928" s="297"/>
      <c r="T928" s="297"/>
      <c r="U928" s="297"/>
      <c r="V928" s="297"/>
      <c r="W928" s="297"/>
      <c r="X928" s="297"/>
      <c r="Y928" s="297"/>
      <c r="Z928" s="297"/>
    </row>
    <row r="929" spans="1:26" ht="12.75" customHeight="1">
      <c r="A929" s="297"/>
      <c r="B929" s="297"/>
      <c r="C929" s="297"/>
      <c r="D929" s="297"/>
      <c r="E929" s="297"/>
      <c r="F929" s="297"/>
      <c r="G929" s="297"/>
      <c r="H929" s="297"/>
      <c r="I929" s="297"/>
      <c r="J929" s="297"/>
      <c r="K929" s="297"/>
      <c r="L929" s="297"/>
      <c r="M929" s="297"/>
      <c r="N929" s="297"/>
      <c r="O929" s="297"/>
      <c r="P929" s="297"/>
      <c r="Q929" s="297"/>
      <c r="R929" s="297"/>
      <c r="S929" s="297"/>
      <c r="T929" s="297"/>
      <c r="U929" s="297"/>
      <c r="V929" s="297"/>
      <c r="W929" s="297"/>
      <c r="X929" s="297"/>
      <c r="Y929" s="297"/>
      <c r="Z929" s="297"/>
    </row>
    <row r="930" spans="1:26" ht="12.75" customHeight="1">
      <c r="A930" s="297"/>
      <c r="B930" s="297"/>
      <c r="C930" s="297"/>
      <c r="D930" s="297"/>
      <c r="E930" s="297"/>
      <c r="F930" s="297"/>
      <c r="G930" s="297"/>
      <c r="H930" s="297"/>
      <c r="I930" s="297"/>
      <c r="J930" s="297"/>
      <c r="K930" s="297"/>
      <c r="L930" s="297"/>
      <c r="M930" s="297"/>
      <c r="N930" s="297"/>
      <c r="O930" s="297"/>
      <c r="P930" s="297"/>
      <c r="Q930" s="297"/>
      <c r="R930" s="297"/>
      <c r="S930" s="297"/>
      <c r="T930" s="297"/>
      <c r="U930" s="297"/>
      <c r="V930" s="297"/>
      <c r="W930" s="297"/>
      <c r="X930" s="297"/>
      <c r="Y930" s="297"/>
      <c r="Z930" s="297"/>
    </row>
    <row r="931" spans="1:26" ht="12.75" customHeight="1">
      <c r="A931" s="297"/>
      <c r="B931" s="297"/>
      <c r="C931" s="297"/>
      <c r="D931" s="297"/>
      <c r="E931" s="297"/>
      <c r="F931" s="297"/>
      <c r="G931" s="297"/>
      <c r="H931" s="297"/>
      <c r="I931" s="297"/>
      <c r="J931" s="297"/>
      <c r="K931" s="297"/>
      <c r="L931" s="297"/>
      <c r="M931" s="297"/>
      <c r="N931" s="297"/>
      <c r="O931" s="297"/>
      <c r="P931" s="297"/>
      <c r="Q931" s="297"/>
      <c r="R931" s="297"/>
      <c r="S931" s="297"/>
      <c r="T931" s="297"/>
      <c r="U931" s="297"/>
      <c r="V931" s="297"/>
      <c r="W931" s="297"/>
      <c r="X931" s="297"/>
      <c r="Y931" s="297"/>
      <c r="Z931" s="297"/>
    </row>
    <row r="932" spans="1:26" ht="12.75" customHeight="1">
      <c r="A932" s="297"/>
      <c r="B932" s="297"/>
      <c r="C932" s="297"/>
      <c r="D932" s="297"/>
      <c r="E932" s="297"/>
      <c r="F932" s="297"/>
      <c r="G932" s="297"/>
      <c r="H932" s="297"/>
      <c r="I932" s="297"/>
      <c r="J932" s="297"/>
      <c r="K932" s="297"/>
      <c r="L932" s="297"/>
      <c r="M932" s="297"/>
      <c r="N932" s="297"/>
      <c r="O932" s="297"/>
      <c r="P932" s="297"/>
      <c r="Q932" s="297"/>
      <c r="R932" s="297"/>
      <c r="S932" s="297"/>
      <c r="T932" s="297"/>
      <c r="U932" s="297"/>
      <c r="V932" s="297"/>
      <c r="W932" s="297"/>
      <c r="X932" s="297"/>
      <c r="Y932" s="297"/>
      <c r="Z932" s="297"/>
    </row>
    <row r="933" spans="1:26" ht="12.75" customHeight="1">
      <c r="A933" s="297"/>
      <c r="B933" s="297"/>
      <c r="C933" s="297"/>
      <c r="D933" s="297"/>
      <c r="E933" s="297"/>
      <c r="F933" s="297"/>
      <c r="G933" s="297"/>
      <c r="H933" s="297"/>
      <c r="I933" s="297"/>
      <c r="J933" s="297"/>
      <c r="K933" s="297"/>
      <c r="L933" s="297"/>
      <c r="M933" s="297"/>
      <c r="N933" s="297"/>
      <c r="O933" s="297"/>
      <c r="P933" s="297"/>
      <c r="Q933" s="297"/>
      <c r="R933" s="297"/>
      <c r="S933" s="297"/>
      <c r="T933" s="297"/>
      <c r="U933" s="297"/>
      <c r="V933" s="297"/>
      <c r="W933" s="297"/>
      <c r="X933" s="297"/>
      <c r="Y933" s="297"/>
      <c r="Z933" s="297"/>
    </row>
    <row r="934" spans="1:26" ht="12.75" customHeight="1">
      <c r="A934" s="297"/>
      <c r="B934" s="297"/>
      <c r="C934" s="297"/>
      <c r="D934" s="297"/>
      <c r="E934" s="297"/>
      <c r="F934" s="297"/>
      <c r="G934" s="297"/>
      <c r="H934" s="297"/>
      <c r="I934" s="297"/>
      <c r="J934" s="297"/>
      <c r="K934" s="297"/>
      <c r="L934" s="297"/>
      <c r="M934" s="297"/>
      <c r="N934" s="297"/>
      <c r="O934" s="297"/>
      <c r="P934" s="297"/>
      <c r="Q934" s="297"/>
      <c r="R934" s="297"/>
      <c r="S934" s="297"/>
      <c r="T934" s="297"/>
      <c r="U934" s="297"/>
      <c r="V934" s="297"/>
      <c r="W934" s="297"/>
      <c r="X934" s="297"/>
      <c r="Y934" s="297"/>
      <c r="Z934" s="297"/>
    </row>
    <row r="935" spans="1:26" ht="12.75" customHeight="1">
      <c r="A935" s="297"/>
      <c r="B935" s="297"/>
      <c r="C935" s="297"/>
      <c r="D935" s="297"/>
      <c r="E935" s="297"/>
      <c r="F935" s="297"/>
      <c r="G935" s="297"/>
      <c r="H935" s="297"/>
      <c r="I935" s="297"/>
      <c r="J935" s="297"/>
      <c r="K935" s="297"/>
      <c r="L935" s="297"/>
      <c r="M935" s="297"/>
      <c r="N935" s="297"/>
      <c r="O935" s="297"/>
      <c r="P935" s="297"/>
      <c r="Q935" s="297"/>
      <c r="R935" s="297"/>
      <c r="S935" s="297"/>
      <c r="T935" s="297"/>
      <c r="U935" s="297"/>
      <c r="V935" s="297"/>
      <c r="W935" s="297"/>
      <c r="X935" s="297"/>
      <c r="Y935" s="297"/>
      <c r="Z935" s="297"/>
    </row>
    <row r="936" spans="1:26" ht="12.75" customHeight="1">
      <c r="A936" s="297"/>
      <c r="B936" s="297"/>
      <c r="C936" s="297"/>
      <c r="D936" s="297"/>
      <c r="E936" s="297"/>
      <c r="F936" s="297"/>
      <c r="G936" s="297"/>
      <c r="H936" s="297"/>
      <c r="I936" s="297"/>
      <c r="J936" s="297"/>
      <c r="K936" s="297"/>
      <c r="L936" s="297"/>
      <c r="M936" s="297"/>
      <c r="N936" s="297"/>
      <c r="O936" s="297"/>
      <c r="P936" s="297"/>
      <c r="Q936" s="297"/>
      <c r="R936" s="297"/>
      <c r="S936" s="297"/>
      <c r="T936" s="297"/>
      <c r="U936" s="297"/>
      <c r="V936" s="297"/>
      <c r="W936" s="297"/>
      <c r="X936" s="297"/>
      <c r="Y936" s="297"/>
      <c r="Z936" s="297"/>
    </row>
    <row r="937" spans="1:26" ht="12.75" customHeight="1">
      <c r="A937" s="297"/>
      <c r="B937" s="297"/>
      <c r="C937" s="297"/>
      <c r="D937" s="297"/>
      <c r="E937" s="297"/>
      <c r="F937" s="297"/>
      <c r="G937" s="297"/>
      <c r="H937" s="297"/>
      <c r="I937" s="297"/>
      <c r="J937" s="297"/>
      <c r="K937" s="297"/>
      <c r="L937" s="297"/>
      <c r="M937" s="297"/>
      <c r="N937" s="297"/>
      <c r="O937" s="297"/>
      <c r="P937" s="297"/>
      <c r="Q937" s="297"/>
      <c r="R937" s="297"/>
      <c r="S937" s="297"/>
      <c r="T937" s="297"/>
      <c r="U937" s="297"/>
      <c r="V937" s="297"/>
      <c r="W937" s="297"/>
      <c r="X937" s="297"/>
      <c r="Y937" s="297"/>
      <c r="Z937" s="297"/>
    </row>
    <row r="938" spans="1:26" ht="12.75" customHeight="1">
      <c r="A938" s="297"/>
      <c r="B938" s="297"/>
      <c r="C938" s="297"/>
      <c r="D938" s="297"/>
      <c r="E938" s="297"/>
      <c r="F938" s="297"/>
      <c r="G938" s="297"/>
      <c r="H938" s="297"/>
      <c r="I938" s="297"/>
      <c r="J938" s="297"/>
      <c r="K938" s="297"/>
      <c r="L938" s="297"/>
      <c r="M938" s="297"/>
      <c r="N938" s="297"/>
      <c r="O938" s="297"/>
      <c r="P938" s="297"/>
      <c r="Q938" s="297"/>
      <c r="R938" s="297"/>
      <c r="S938" s="297"/>
      <c r="T938" s="297"/>
      <c r="U938" s="297"/>
      <c r="V938" s="297"/>
      <c r="W938" s="297"/>
      <c r="X938" s="297"/>
      <c r="Y938" s="297"/>
      <c r="Z938" s="297"/>
    </row>
    <row r="939" spans="1:26" ht="12.75" customHeight="1">
      <c r="A939" s="297"/>
      <c r="B939" s="297"/>
      <c r="C939" s="297"/>
      <c r="D939" s="297"/>
      <c r="E939" s="297"/>
      <c r="F939" s="297"/>
      <c r="G939" s="297"/>
      <c r="H939" s="297"/>
      <c r="I939" s="297"/>
      <c r="J939" s="297"/>
      <c r="K939" s="297"/>
      <c r="L939" s="297"/>
      <c r="M939" s="297"/>
      <c r="N939" s="297"/>
      <c r="O939" s="297"/>
      <c r="P939" s="297"/>
      <c r="Q939" s="297"/>
      <c r="R939" s="297"/>
      <c r="S939" s="297"/>
      <c r="T939" s="297"/>
      <c r="U939" s="297"/>
      <c r="V939" s="297"/>
      <c r="W939" s="297"/>
      <c r="X939" s="297"/>
      <c r="Y939" s="297"/>
      <c r="Z939" s="297"/>
    </row>
    <row r="940" spans="1:26" ht="12.75" customHeight="1">
      <c r="A940" s="297"/>
      <c r="B940" s="297"/>
      <c r="C940" s="297"/>
      <c r="D940" s="297"/>
      <c r="E940" s="297"/>
      <c r="F940" s="297"/>
      <c r="G940" s="297"/>
      <c r="H940" s="297"/>
      <c r="I940" s="297"/>
      <c r="J940" s="297"/>
      <c r="K940" s="297"/>
      <c r="L940" s="297"/>
      <c r="M940" s="297"/>
      <c r="N940" s="297"/>
      <c r="O940" s="297"/>
      <c r="P940" s="297"/>
      <c r="Q940" s="297"/>
      <c r="R940" s="297"/>
      <c r="S940" s="297"/>
      <c r="T940" s="297"/>
      <c r="U940" s="297"/>
      <c r="V940" s="297"/>
      <c r="W940" s="297"/>
      <c r="X940" s="297"/>
      <c r="Y940" s="297"/>
      <c r="Z940" s="297"/>
    </row>
    <row r="941" spans="1:26" ht="12.75" customHeight="1">
      <c r="A941" s="297"/>
      <c r="B941" s="297"/>
      <c r="C941" s="297"/>
      <c r="D941" s="297"/>
      <c r="E941" s="297"/>
      <c r="F941" s="297"/>
      <c r="G941" s="297"/>
      <c r="H941" s="297"/>
      <c r="I941" s="297"/>
      <c r="J941" s="297"/>
      <c r="K941" s="297"/>
      <c r="L941" s="297"/>
      <c r="M941" s="297"/>
      <c r="N941" s="297"/>
      <c r="O941" s="297"/>
      <c r="P941" s="297"/>
      <c r="Q941" s="297"/>
      <c r="R941" s="297"/>
      <c r="S941" s="297"/>
      <c r="T941" s="297"/>
      <c r="U941" s="297"/>
      <c r="V941" s="297"/>
      <c r="W941" s="297"/>
      <c r="X941" s="297"/>
      <c r="Y941" s="297"/>
      <c r="Z941" s="297"/>
    </row>
    <row r="942" spans="1:26" ht="12.75" customHeight="1">
      <c r="A942" s="297"/>
      <c r="B942" s="297"/>
      <c r="C942" s="297"/>
      <c r="D942" s="297"/>
      <c r="E942" s="297"/>
      <c r="F942" s="297"/>
      <c r="G942" s="297"/>
      <c r="H942" s="297"/>
      <c r="I942" s="297"/>
      <c r="J942" s="297"/>
      <c r="K942" s="297"/>
      <c r="L942" s="297"/>
      <c r="M942" s="297"/>
      <c r="N942" s="297"/>
      <c r="O942" s="297"/>
      <c r="P942" s="297"/>
      <c r="Q942" s="297"/>
      <c r="R942" s="297"/>
      <c r="S942" s="297"/>
      <c r="T942" s="297"/>
      <c r="U942" s="297"/>
      <c r="V942" s="297"/>
      <c r="W942" s="297"/>
      <c r="X942" s="297"/>
      <c r="Y942" s="297"/>
      <c r="Z942" s="297"/>
    </row>
    <row r="943" spans="1:26" ht="12.75" customHeight="1">
      <c r="A943" s="297"/>
      <c r="B943" s="297"/>
      <c r="C943" s="297"/>
      <c r="D943" s="297"/>
      <c r="E943" s="297"/>
      <c r="F943" s="297"/>
      <c r="G943" s="297"/>
      <c r="H943" s="297"/>
      <c r="I943" s="297"/>
      <c r="J943" s="297"/>
      <c r="K943" s="297"/>
      <c r="L943" s="297"/>
      <c r="M943" s="297"/>
      <c r="N943" s="297"/>
      <c r="O943" s="297"/>
      <c r="P943" s="297"/>
      <c r="Q943" s="297"/>
      <c r="R943" s="297"/>
      <c r="S943" s="297"/>
      <c r="T943" s="297"/>
      <c r="U943" s="297"/>
      <c r="V943" s="297"/>
      <c r="W943" s="297"/>
      <c r="X943" s="297"/>
      <c r="Y943" s="297"/>
      <c r="Z943" s="297"/>
    </row>
    <row r="944" spans="1:26" ht="12.75" customHeight="1">
      <c r="A944" s="297"/>
      <c r="B944" s="297"/>
      <c r="C944" s="297"/>
      <c r="D944" s="297"/>
      <c r="E944" s="297"/>
      <c r="F944" s="297"/>
      <c r="G944" s="297"/>
      <c r="H944" s="297"/>
      <c r="I944" s="297"/>
      <c r="J944" s="297"/>
      <c r="K944" s="297"/>
      <c r="L944" s="297"/>
      <c r="M944" s="297"/>
      <c r="N944" s="297"/>
      <c r="O944" s="297"/>
      <c r="P944" s="297"/>
      <c r="Q944" s="297"/>
      <c r="R944" s="297"/>
      <c r="S944" s="297"/>
      <c r="T944" s="297"/>
      <c r="U944" s="297"/>
      <c r="V944" s="297"/>
      <c r="W944" s="297"/>
      <c r="X944" s="297"/>
      <c r="Y944" s="297"/>
      <c r="Z944" s="297"/>
    </row>
    <row r="945" spans="1:26" ht="12.75" customHeight="1">
      <c r="A945" s="297"/>
      <c r="B945" s="297"/>
      <c r="C945" s="297"/>
      <c r="D945" s="297"/>
      <c r="E945" s="297"/>
      <c r="F945" s="297"/>
      <c r="G945" s="297"/>
      <c r="H945" s="297"/>
      <c r="I945" s="297"/>
      <c r="J945" s="297"/>
      <c r="K945" s="297"/>
      <c r="L945" s="297"/>
      <c r="M945" s="297"/>
      <c r="N945" s="297"/>
      <c r="O945" s="297"/>
      <c r="P945" s="297"/>
      <c r="Q945" s="297"/>
      <c r="R945" s="297"/>
      <c r="S945" s="297"/>
      <c r="T945" s="297"/>
      <c r="U945" s="297"/>
      <c r="V945" s="297"/>
      <c r="W945" s="297"/>
      <c r="X945" s="297"/>
      <c r="Y945" s="297"/>
      <c r="Z945" s="297"/>
    </row>
    <row r="946" spans="1:26" ht="12.75" customHeight="1">
      <c r="A946" s="297"/>
      <c r="B946" s="297"/>
      <c r="C946" s="297"/>
      <c r="D946" s="297"/>
      <c r="E946" s="297"/>
      <c r="F946" s="297"/>
      <c r="G946" s="297"/>
      <c r="H946" s="297"/>
      <c r="I946" s="297"/>
      <c r="J946" s="297"/>
      <c r="K946" s="297"/>
      <c r="L946" s="297"/>
      <c r="M946" s="297"/>
      <c r="N946" s="297"/>
      <c r="O946" s="297"/>
      <c r="P946" s="297"/>
      <c r="Q946" s="297"/>
      <c r="R946" s="297"/>
      <c r="S946" s="297"/>
      <c r="T946" s="297"/>
      <c r="U946" s="297"/>
      <c r="V946" s="297"/>
      <c r="W946" s="297"/>
      <c r="X946" s="297"/>
      <c r="Y946" s="297"/>
      <c r="Z946" s="297"/>
    </row>
    <row r="947" spans="1:26" ht="12.75" customHeight="1">
      <c r="A947" s="297"/>
      <c r="B947" s="297"/>
      <c r="C947" s="297"/>
      <c r="D947" s="297"/>
      <c r="E947" s="297"/>
      <c r="F947" s="297"/>
      <c r="G947" s="297"/>
      <c r="H947" s="297"/>
      <c r="I947" s="297"/>
      <c r="J947" s="297"/>
      <c r="K947" s="297"/>
      <c r="L947" s="297"/>
      <c r="M947" s="297"/>
      <c r="N947" s="297"/>
      <c r="O947" s="297"/>
      <c r="P947" s="297"/>
      <c r="Q947" s="297"/>
      <c r="R947" s="297"/>
      <c r="S947" s="297"/>
      <c r="T947" s="297"/>
      <c r="U947" s="297"/>
      <c r="V947" s="297"/>
      <c r="W947" s="297"/>
      <c r="X947" s="297"/>
      <c r="Y947" s="297"/>
      <c r="Z947" s="297"/>
    </row>
    <row r="948" spans="1:26" ht="12.75" customHeight="1">
      <c r="A948" s="297"/>
      <c r="B948" s="297"/>
      <c r="C948" s="297"/>
      <c r="D948" s="297"/>
      <c r="E948" s="297"/>
      <c r="F948" s="297"/>
      <c r="G948" s="297"/>
      <c r="H948" s="297"/>
      <c r="I948" s="297"/>
      <c r="J948" s="297"/>
      <c r="K948" s="297"/>
      <c r="L948" s="297"/>
      <c r="M948" s="297"/>
      <c r="N948" s="297"/>
      <c r="O948" s="297"/>
      <c r="P948" s="297"/>
      <c r="Q948" s="297"/>
      <c r="R948" s="297"/>
      <c r="S948" s="297"/>
      <c r="T948" s="297"/>
      <c r="U948" s="297"/>
      <c r="V948" s="297"/>
      <c r="W948" s="297"/>
      <c r="X948" s="297"/>
      <c r="Y948" s="297"/>
      <c r="Z948" s="297"/>
    </row>
    <row r="949" spans="1:26" ht="12.75" customHeight="1">
      <c r="A949" s="297"/>
      <c r="B949" s="297"/>
      <c r="C949" s="297"/>
      <c r="D949" s="297"/>
      <c r="E949" s="297"/>
      <c r="F949" s="297"/>
      <c r="G949" s="297"/>
      <c r="H949" s="297"/>
      <c r="I949" s="297"/>
      <c r="J949" s="297"/>
      <c r="K949" s="297"/>
      <c r="L949" s="297"/>
      <c r="M949" s="297"/>
      <c r="N949" s="297"/>
      <c r="O949" s="297"/>
      <c r="P949" s="297"/>
      <c r="Q949" s="297"/>
      <c r="R949" s="297"/>
      <c r="S949" s="297"/>
      <c r="T949" s="297"/>
      <c r="U949" s="297"/>
      <c r="V949" s="297"/>
      <c r="W949" s="297"/>
      <c r="X949" s="297"/>
      <c r="Y949" s="297"/>
      <c r="Z949" s="297"/>
    </row>
    <row r="950" spans="1:26" ht="12.75" customHeight="1">
      <c r="A950" s="297"/>
      <c r="B950" s="297"/>
      <c r="C950" s="297"/>
      <c r="D950" s="297"/>
      <c r="E950" s="297"/>
      <c r="F950" s="297"/>
      <c r="G950" s="297"/>
      <c r="H950" s="297"/>
      <c r="I950" s="297"/>
      <c r="J950" s="297"/>
      <c r="K950" s="297"/>
      <c r="L950" s="297"/>
      <c r="M950" s="297"/>
      <c r="N950" s="297"/>
      <c r="O950" s="297"/>
      <c r="P950" s="297"/>
      <c r="Q950" s="297"/>
      <c r="R950" s="297"/>
      <c r="S950" s="297"/>
      <c r="T950" s="297"/>
      <c r="U950" s="297"/>
      <c r="V950" s="297"/>
      <c r="W950" s="297"/>
      <c r="X950" s="297"/>
      <c r="Y950" s="297"/>
      <c r="Z950" s="29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4"/>
  <sheetViews>
    <sheetView workbookViewId="0">
      <selection sqref="A1:XFD1048576"/>
    </sheetView>
  </sheetViews>
  <sheetFormatPr defaultColWidth="14.42578125" defaultRowHeight="15"/>
  <cols>
    <col min="1" max="1" width="13.28515625" style="298" customWidth="1"/>
    <col min="2" max="2" width="7.28515625" style="298" customWidth="1"/>
    <col min="3" max="3" width="8.7109375" style="298" customWidth="1"/>
    <col min="4" max="4" width="8.85546875" style="298" customWidth="1"/>
    <col min="5" max="5" width="12.7109375" style="298" customWidth="1"/>
    <col min="6" max="6" width="7.7109375" style="298" customWidth="1"/>
    <col min="7" max="7" width="4.5703125" style="298" customWidth="1"/>
    <col min="8" max="9" width="10.7109375" style="298" customWidth="1"/>
    <col min="10" max="10" width="12.28515625" style="298" customWidth="1"/>
    <col min="11" max="13" width="10.7109375" style="298" customWidth="1"/>
    <col min="14" max="14" width="7.5703125" style="298" customWidth="1"/>
    <col min="15" max="16" width="8" style="298" customWidth="1"/>
    <col min="17" max="19" width="10.7109375" style="298" customWidth="1"/>
    <col min="20" max="20" width="10.140625" style="298" customWidth="1"/>
    <col min="21" max="21" width="11" style="298" customWidth="1"/>
    <col min="22" max="22" width="10.5703125" style="298" customWidth="1"/>
    <col min="23" max="23" width="8.85546875" style="298" customWidth="1"/>
    <col min="24" max="16384" width="14.42578125" style="298"/>
  </cols>
  <sheetData>
    <row r="1" spans="1:23">
      <c r="A1" s="310"/>
    </row>
    <row r="2" spans="1:23" ht="7.5" customHeight="1"/>
    <row r="3" spans="1:23">
      <c r="A3" s="311"/>
    </row>
    <row r="5" spans="1:23" ht="15" hidden="1" customHeight="1"/>
    <row r="6" spans="1:23" ht="72" customHeight="1">
      <c r="A6" s="300"/>
      <c r="B6" s="300"/>
      <c r="C6" s="301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</row>
    <row r="7" spans="1:23" ht="15.75" customHeight="1">
      <c r="A7" s="307"/>
      <c r="B7" s="312"/>
      <c r="C7" s="312"/>
      <c r="D7" s="312"/>
      <c r="E7" s="313"/>
      <c r="F7" s="312"/>
      <c r="G7" s="312"/>
      <c r="H7" s="314"/>
      <c r="I7" s="315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6"/>
      <c r="V7" s="316"/>
    </row>
    <row r="8" spans="1:23" ht="15.75" customHeight="1">
      <c r="A8" s="310"/>
      <c r="B8" s="312"/>
      <c r="C8" s="312"/>
      <c r="D8" s="312"/>
      <c r="E8" s="313"/>
      <c r="F8" s="312"/>
      <c r="G8" s="312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7"/>
      <c r="V8" s="317"/>
    </row>
    <row r="9" spans="1:23" ht="15.75" customHeight="1">
      <c r="A9" s="310"/>
      <c r="B9" s="312"/>
      <c r="C9" s="312"/>
      <c r="D9" s="312"/>
      <c r="E9" s="313"/>
      <c r="F9" s="312"/>
      <c r="G9" s="312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7"/>
      <c r="V9" s="317"/>
    </row>
    <row r="10" spans="1:23" ht="15.75" customHeight="1">
      <c r="A10" s="310"/>
      <c r="B10" s="319"/>
      <c r="C10" s="310"/>
      <c r="D10" s="310"/>
      <c r="E10" s="310"/>
      <c r="F10" s="312"/>
      <c r="G10" s="312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</row>
    <row r="11" spans="1:23" ht="15.75" customHeight="1"/>
    <row r="12" spans="1:23" ht="15.75" customHeight="1"/>
    <row r="13" spans="1:23" ht="15.75" customHeight="1"/>
    <row r="14" spans="1:23" ht="15.75" customHeight="1"/>
    <row r="15" spans="1:23" ht="15.75" customHeight="1"/>
    <row r="16" spans="1:2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23"/>
  <sheetViews>
    <sheetView workbookViewId="0">
      <selection sqref="A1:XFD1048576"/>
    </sheetView>
  </sheetViews>
  <sheetFormatPr defaultRowHeight="15"/>
  <cols>
    <col min="1" max="1" width="33.28515625" style="9" customWidth="1"/>
    <col min="2" max="2" width="9.28515625" style="9" customWidth="1"/>
    <col min="3" max="3" width="5.140625" style="9" customWidth="1"/>
    <col min="4" max="4" width="9.140625" style="9"/>
    <col min="5" max="5" width="13.7109375" style="9" customWidth="1"/>
    <col min="6" max="6" width="7.85546875" style="9" customWidth="1"/>
    <col min="7" max="7" width="9.140625" style="9"/>
    <col min="8" max="8" width="13.42578125" style="9" hidden="1" customWidth="1"/>
    <col min="9" max="9" width="15" style="9" customWidth="1"/>
    <col min="10" max="21" width="12.42578125" style="9" customWidth="1"/>
    <col min="22" max="22" width="14" style="9" customWidth="1"/>
    <col min="23" max="23" width="16.85546875" style="9" customWidth="1"/>
  </cols>
  <sheetData>
    <row r="1" spans="1:27">
      <c r="A1" s="191" t="s">
        <v>214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</row>
    <row r="2" spans="1:27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7">
      <c r="A3" s="80" t="s">
        <v>157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7">
      <c r="A4" s="80" t="s">
        <v>158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7">
      <c r="A5" s="80" t="s">
        <v>159</v>
      </c>
    </row>
    <row r="6" spans="1:27">
      <c r="A6" s="80" t="s">
        <v>160</v>
      </c>
    </row>
    <row r="7" spans="1:27">
      <c r="A7" s="80"/>
    </row>
    <row r="8" spans="1:27" ht="47.25" customHeight="1">
      <c r="A8" s="192" t="str">
        <f>'[1]23'!A8:W8</f>
        <v>Раздел 1. Расходы, осуществляемые в целях обеспечения выполнения функций органами местного самоуправления (муниципальными органами), муниципальными бюджетными, автономными и  казенными учреждениями и их обособленными (структурными) подразделениями на 2024-2026 годы за счет средств местного бюджета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</row>
    <row r="9" spans="1:27">
      <c r="A9" s="80"/>
    </row>
    <row r="10" spans="1:27" ht="30" customHeight="1">
      <c r="A10" s="196" t="s">
        <v>161</v>
      </c>
      <c r="B10" s="196" t="s">
        <v>162</v>
      </c>
      <c r="C10" s="196"/>
      <c r="D10" s="196"/>
      <c r="E10" s="196"/>
      <c r="F10" s="196"/>
      <c r="G10" s="196"/>
      <c r="H10" s="193" t="s">
        <v>215</v>
      </c>
      <c r="I10" s="196" t="s">
        <v>216</v>
      </c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55"/>
      <c r="Y10" s="55"/>
      <c r="Z10" s="56"/>
      <c r="AA10" s="56"/>
    </row>
    <row r="11" spans="1:27" ht="30" customHeight="1">
      <c r="A11" s="196"/>
      <c r="B11" s="202" t="s">
        <v>136</v>
      </c>
      <c r="C11" s="202" t="s">
        <v>163</v>
      </c>
      <c r="D11" s="202" t="s">
        <v>164</v>
      </c>
      <c r="E11" s="197" t="s">
        <v>165</v>
      </c>
      <c r="F11" s="202" t="s">
        <v>166</v>
      </c>
      <c r="G11" s="202" t="s">
        <v>167</v>
      </c>
      <c r="H11" s="194"/>
      <c r="I11" s="197" t="s">
        <v>169</v>
      </c>
      <c r="J11" s="199" t="s">
        <v>168</v>
      </c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1"/>
      <c r="V11" s="82"/>
      <c r="W11" s="82"/>
      <c r="X11" s="55"/>
      <c r="Y11" s="55"/>
      <c r="Z11" s="56"/>
      <c r="AA11" s="56"/>
    </row>
    <row r="12" spans="1:27" ht="69" customHeight="1">
      <c r="A12" s="196"/>
      <c r="B12" s="203"/>
      <c r="C12" s="203"/>
      <c r="D12" s="203"/>
      <c r="E12" s="198"/>
      <c r="F12" s="203"/>
      <c r="G12" s="203"/>
      <c r="H12" s="195"/>
      <c r="I12" s="198"/>
      <c r="J12" s="82" t="s">
        <v>10</v>
      </c>
      <c r="K12" s="82" t="s">
        <v>11</v>
      </c>
      <c r="L12" s="82" t="s">
        <v>12</v>
      </c>
      <c r="M12" s="82" t="s">
        <v>13</v>
      </c>
      <c r="N12" s="82" t="s">
        <v>14</v>
      </c>
      <c r="O12" s="82" t="s">
        <v>15</v>
      </c>
      <c r="P12" s="82" t="s">
        <v>16</v>
      </c>
      <c r="Q12" s="82" t="s">
        <v>17</v>
      </c>
      <c r="R12" s="82" t="s">
        <v>18</v>
      </c>
      <c r="S12" s="82" t="s">
        <v>19</v>
      </c>
      <c r="T12" s="82" t="s">
        <v>20</v>
      </c>
      <c r="U12" s="82" t="s">
        <v>21</v>
      </c>
      <c r="V12" s="82" t="s">
        <v>170</v>
      </c>
      <c r="W12" s="82" t="s">
        <v>217</v>
      </c>
      <c r="X12" s="55"/>
      <c r="Y12" s="55"/>
      <c r="Z12" s="56"/>
      <c r="AA12" s="56"/>
    </row>
    <row r="13" spans="1:27" ht="16.5" customHeight="1">
      <c r="A13" s="57" t="s">
        <v>171</v>
      </c>
      <c r="B13" s="58" t="s">
        <v>114</v>
      </c>
      <c r="C13" s="58" t="s">
        <v>172</v>
      </c>
      <c r="D13" s="58" t="s">
        <v>173</v>
      </c>
      <c r="E13" s="58" t="s">
        <v>174</v>
      </c>
      <c r="F13" s="59">
        <v>111</v>
      </c>
      <c r="G13" s="59"/>
      <c r="H13" s="95">
        <f>H14+H15</f>
        <v>1791918.09</v>
      </c>
      <c r="I13" s="59">
        <f t="shared" ref="I13:W13" si="0">I14+I15</f>
        <v>1994850</v>
      </c>
      <c r="J13" s="59">
        <f t="shared" si="0"/>
        <v>150000</v>
      </c>
      <c r="K13" s="59">
        <f t="shared" si="0"/>
        <v>250000</v>
      </c>
      <c r="L13" s="59">
        <f t="shared" si="0"/>
        <v>250000</v>
      </c>
      <c r="M13" s="59">
        <f t="shared" si="0"/>
        <v>250000</v>
      </c>
      <c r="N13" s="59">
        <f t="shared" si="0"/>
        <v>250000</v>
      </c>
      <c r="O13" s="59">
        <f t="shared" si="0"/>
        <v>250000</v>
      </c>
      <c r="P13" s="59">
        <f t="shared" si="0"/>
        <v>250000</v>
      </c>
      <c r="Q13" s="59">
        <f t="shared" si="0"/>
        <v>250000</v>
      </c>
      <c r="R13" s="59">
        <f t="shared" si="0"/>
        <v>94850</v>
      </c>
      <c r="S13" s="59">
        <f t="shared" si="0"/>
        <v>0</v>
      </c>
      <c r="T13" s="59">
        <f t="shared" si="0"/>
        <v>0</v>
      </c>
      <c r="U13" s="59">
        <f t="shared" si="0"/>
        <v>0</v>
      </c>
      <c r="V13" s="59">
        <f t="shared" si="0"/>
        <v>2494850</v>
      </c>
      <c r="W13" s="59">
        <f t="shared" si="0"/>
        <v>2494850</v>
      </c>
    </row>
    <row r="14" spans="1:27">
      <c r="A14" s="2" t="s">
        <v>111</v>
      </c>
      <c r="B14" s="60" t="s">
        <v>114</v>
      </c>
      <c r="C14" s="60" t="s">
        <v>172</v>
      </c>
      <c r="D14" s="60" t="s">
        <v>173</v>
      </c>
      <c r="E14" s="60" t="s">
        <v>174</v>
      </c>
      <c r="F14" s="61">
        <v>111</v>
      </c>
      <c r="G14" s="62">
        <v>211</v>
      </c>
      <c r="H14" s="96">
        <f>1791918.09-H15</f>
        <v>1787616.57</v>
      </c>
      <c r="I14" s="63">
        <f>SUM(J14:U14)</f>
        <v>1984850</v>
      </c>
      <c r="J14" s="63">
        <v>140000</v>
      </c>
      <c r="K14" s="63">
        <v>250000</v>
      </c>
      <c r="L14" s="63">
        <v>250000</v>
      </c>
      <c r="M14" s="63">
        <v>250000</v>
      </c>
      <c r="N14" s="63">
        <v>250000</v>
      </c>
      <c r="O14" s="63">
        <v>250000</v>
      </c>
      <c r="P14" s="63">
        <v>250000</v>
      </c>
      <c r="Q14" s="63">
        <v>250000</v>
      </c>
      <c r="R14" s="63">
        <f>104850-10000</f>
        <v>94850</v>
      </c>
      <c r="S14" s="63"/>
      <c r="T14" s="63"/>
      <c r="U14" s="63"/>
      <c r="V14" s="63">
        <f>I14+500000</f>
        <v>2484850</v>
      </c>
      <c r="W14" s="63">
        <f>V14</f>
        <v>2484850</v>
      </c>
    </row>
    <row r="15" spans="1:27" ht="23.25">
      <c r="A15" s="64" t="s">
        <v>27</v>
      </c>
      <c r="B15" s="60" t="s">
        <v>114</v>
      </c>
      <c r="C15" s="60" t="s">
        <v>172</v>
      </c>
      <c r="D15" s="60" t="s">
        <v>173</v>
      </c>
      <c r="E15" s="60" t="s">
        <v>174</v>
      </c>
      <c r="F15" s="61">
        <v>111</v>
      </c>
      <c r="G15" s="62">
        <v>266</v>
      </c>
      <c r="H15" s="96">
        <v>4301.5200000000004</v>
      </c>
      <c r="I15" s="63">
        <f t="shared" ref="I15" si="1">SUM(J15:U15)</f>
        <v>10000</v>
      </c>
      <c r="J15" s="63">
        <v>10000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>
        <f>I15</f>
        <v>10000</v>
      </c>
      <c r="W15" s="63">
        <f>V15</f>
        <v>10000</v>
      </c>
    </row>
    <row r="16" spans="1:27" ht="75.75" customHeight="1">
      <c r="A16" s="57" t="s">
        <v>175</v>
      </c>
      <c r="B16" s="58" t="s">
        <v>114</v>
      </c>
      <c r="C16" s="58" t="s">
        <v>172</v>
      </c>
      <c r="D16" s="58" t="s">
        <v>173</v>
      </c>
      <c r="E16" s="58" t="s">
        <v>174</v>
      </c>
      <c r="F16" s="59">
        <v>119</v>
      </c>
      <c r="G16" s="59"/>
      <c r="H16" s="95">
        <f>H17</f>
        <v>539860.26</v>
      </c>
      <c r="I16" s="65">
        <f>I17</f>
        <v>553450</v>
      </c>
      <c r="J16" s="65">
        <f t="shared" ref="J16:W16" si="2">J17</f>
        <v>0</v>
      </c>
      <c r="K16" s="65">
        <f t="shared" si="2"/>
        <v>75500</v>
      </c>
      <c r="L16" s="65">
        <f t="shared" si="2"/>
        <v>75500</v>
      </c>
      <c r="M16" s="65">
        <f t="shared" si="2"/>
        <v>75500</v>
      </c>
      <c r="N16" s="65">
        <f t="shared" si="2"/>
        <v>75500</v>
      </c>
      <c r="O16" s="65">
        <f t="shared" si="2"/>
        <v>75500</v>
      </c>
      <c r="P16" s="65">
        <f t="shared" si="2"/>
        <v>75500</v>
      </c>
      <c r="Q16" s="65">
        <f t="shared" si="2"/>
        <v>75500</v>
      </c>
      <c r="R16" s="65">
        <f t="shared" si="2"/>
        <v>24950</v>
      </c>
      <c r="S16" s="65">
        <f t="shared" si="2"/>
        <v>0</v>
      </c>
      <c r="T16" s="65">
        <f t="shared" si="2"/>
        <v>0</v>
      </c>
      <c r="U16" s="65">
        <f t="shared" si="2"/>
        <v>0</v>
      </c>
      <c r="V16" s="65">
        <f t="shared" si="2"/>
        <v>753450</v>
      </c>
      <c r="W16" s="65">
        <f t="shared" si="2"/>
        <v>753450</v>
      </c>
    </row>
    <row r="17" spans="1:23" ht="18" customHeight="1">
      <c r="A17" s="2" t="s">
        <v>112</v>
      </c>
      <c r="B17" s="60" t="s">
        <v>114</v>
      </c>
      <c r="C17" s="60" t="s">
        <v>172</v>
      </c>
      <c r="D17" s="60" t="s">
        <v>173</v>
      </c>
      <c r="E17" s="60" t="s">
        <v>174</v>
      </c>
      <c r="F17" s="61">
        <v>119</v>
      </c>
      <c r="G17" s="62">
        <v>213</v>
      </c>
      <c r="H17" s="96">
        <v>539860.26</v>
      </c>
      <c r="I17" s="63">
        <f>SUM(J17:U17)</f>
        <v>553450</v>
      </c>
      <c r="J17" s="63"/>
      <c r="K17" s="63">
        <v>75500</v>
      </c>
      <c r="L17" s="63">
        <v>75500</v>
      </c>
      <c r="M17" s="63">
        <v>75500</v>
      </c>
      <c r="N17" s="63">
        <v>75500</v>
      </c>
      <c r="O17" s="63">
        <v>75500</v>
      </c>
      <c r="P17" s="63">
        <v>75500</v>
      </c>
      <c r="Q17" s="63">
        <v>75500</v>
      </c>
      <c r="R17" s="63">
        <v>24950</v>
      </c>
      <c r="S17" s="63"/>
      <c r="T17" s="63"/>
      <c r="U17" s="63"/>
      <c r="V17" s="63">
        <f>I17+200000</f>
        <v>753450</v>
      </c>
      <c r="W17" s="63">
        <f>V17</f>
        <v>753450</v>
      </c>
    </row>
    <row r="18" spans="1:23" ht="57.75">
      <c r="A18" s="66" t="s">
        <v>176</v>
      </c>
      <c r="B18" s="58" t="s">
        <v>114</v>
      </c>
      <c r="C18" s="58" t="s">
        <v>172</v>
      </c>
      <c r="D18" s="58" t="s">
        <v>173</v>
      </c>
      <c r="E18" s="58" t="s">
        <v>174</v>
      </c>
      <c r="F18" s="59">
        <v>244</v>
      </c>
      <c r="G18" s="62"/>
      <c r="H18" s="95">
        <f t="shared" ref="H18:W18" si="3">H19+H21+H26+H54+H73+H75+H79+H83</f>
        <v>231620.07</v>
      </c>
      <c r="I18" s="67">
        <f t="shared" si="3"/>
        <v>540500</v>
      </c>
      <c r="J18" s="67">
        <f t="shared" si="3"/>
        <v>10000</v>
      </c>
      <c r="K18" s="67">
        <f t="shared" si="3"/>
        <v>44900</v>
      </c>
      <c r="L18" s="67">
        <f t="shared" si="3"/>
        <v>65100</v>
      </c>
      <c r="M18" s="67">
        <f t="shared" si="3"/>
        <v>55600</v>
      </c>
      <c r="N18" s="67">
        <f t="shared" si="3"/>
        <v>82800</v>
      </c>
      <c r="O18" s="67">
        <f t="shared" si="3"/>
        <v>67600</v>
      </c>
      <c r="P18" s="67">
        <f t="shared" si="3"/>
        <v>42600</v>
      </c>
      <c r="Q18" s="67">
        <f t="shared" si="3"/>
        <v>13600</v>
      </c>
      <c r="R18" s="67">
        <f t="shared" si="3"/>
        <v>17600</v>
      </c>
      <c r="S18" s="67">
        <f t="shared" si="3"/>
        <v>84400</v>
      </c>
      <c r="T18" s="67">
        <f t="shared" si="3"/>
        <v>29800</v>
      </c>
      <c r="U18" s="67">
        <f t="shared" si="3"/>
        <v>26500</v>
      </c>
      <c r="V18" s="67">
        <f t="shared" si="3"/>
        <v>540000</v>
      </c>
      <c r="W18" s="67">
        <f t="shared" si="3"/>
        <v>540000</v>
      </c>
    </row>
    <row r="19" spans="1:23">
      <c r="A19" s="68" t="s">
        <v>47</v>
      </c>
      <c r="B19" s="58" t="s">
        <v>114</v>
      </c>
      <c r="C19" s="58" t="s">
        <v>172</v>
      </c>
      <c r="D19" s="58" t="s">
        <v>173</v>
      </c>
      <c r="E19" s="58" t="s">
        <v>174</v>
      </c>
      <c r="F19" s="59">
        <v>244</v>
      </c>
      <c r="G19" s="68">
        <v>222</v>
      </c>
      <c r="H19" s="95">
        <f>H20</f>
        <v>41496</v>
      </c>
      <c r="I19" s="67">
        <f t="shared" ref="I19:W19" si="4">I20</f>
        <v>71900</v>
      </c>
      <c r="J19" s="67">
        <f t="shared" si="4"/>
        <v>0</v>
      </c>
      <c r="K19" s="67">
        <f t="shared" si="4"/>
        <v>7300</v>
      </c>
      <c r="L19" s="67">
        <f t="shared" si="4"/>
        <v>26500</v>
      </c>
      <c r="M19" s="67">
        <f t="shared" si="4"/>
        <v>0</v>
      </c>
      <c r="N19" s="67">
        <f t="shared" si="4"/>
        <v>15200</v>
      </c>
      <c r="O19" s="67">
        <f t="shared" si="4"/>
        <v>0</v>
      </c>
      <c r="P19" s="67">
        <f t="shared" si="4"/>
        <v>0</v>
      </c>
      <c r="Q19" s="67">
        <f t="shared" si="4"/>
        <v>0</v>
      </c>
      <c r="R19" s="67">
        <f t="shared" si="4"/>
        <v>0</v>
      </c>
      <c r="S19" s="67">
        <f t="shared" si="4"/>
        <v>6800</v>
      </c>
      <c r="T19" s="67">
        <f t="shared" si="4"/>
        <v>9200</v>
      </c>
      <c r="U19" s="67">
        <f t="shared" si="4"/>
        <v>6900</v>
      </c>
      <c r="V19" s="67">
        <f t="shared" si="4"/>
        <v>71900</v>
      </c>
      <c r="W19" s="67">
        <f t="shared" si="4"/>
        <v>71900</v>
      </c>
    </row>
    <row r="20" spans="1:23" ht="90">
      <c r="A20" s="69" t="s">
        <v>115</v>
      </c>
      <c r="B20" s="60" t="s">
        <v>114</v>
      </c>
      <c r="C20" s="60" t="s">
        <v>172</v>
      </c>
      <c r="D20" s="60" t="s">
        <v>173</v>
      </c>
      <c r="E20" s="60" t="s">
        <v>174</v>
      </c>
      <c r="F20" s="61">
        <v>244</v>
      </c>
      <c r="G20" s="62">
        <v>222</v>
      </c>
      <c r="H20" s="96">
        <f>7410+4290+2652+9126+13728+4290</f>
        <v>41496</v>
      </c>
      <c r="I20" s="63">
        <f>SUM(J20:U20)</f>
        <v>71900</v>
      </c>
      <c r="J20" s="63"/>
      <c r="K20" s="63">
        <v>7300</v>
      </c>
      <c r="L20" s="63">
        <v>26500</v>
      </c>
      <c r="M20" s="63"/>
      <c r="N20" s="63">
        <v>15200</v>
      </c>
      <c r="O20" s="63"/>
      <c r="P20" s="63"/>
      <c r="Q20" s="63"/>
      <c r="R20" s="63"/>
      <c r="S20" s="63">
        <v>6800</v>
      </c>
      <c r="T20" s="63">
        <v>9200</v>
      </c>
      <c r="U20" s="63">
        <v>6900</v>
      </c>
      <c r="V20" s="63">
        <f>I20</f>
        <v>71900</v>
      </c>
      <c r="W20" s="63">
        <f>V20</f>
        <v>71900</v>
      </c>
    </row>
    <row r="21" spans="1:23">
      <c r="A21" s="68" t="s">
        <v>116</v>
      </c>
      <c r="B21" s="58" t="s">
        <v>114</v>
      </c>
      <c r="C21" s="58" t="s">
        <v>172</v>
      </c>
      <c r="D21" s="58" t="s">
        <v>173</v>
      </c>
      <c r="E21" s="58" t="s">
        <v>174</v>
      </c>
      <c r="F21" s="59">
        <v>244</v>
      </c>
      <c r="G21" s="68">
        <v>223</v>
      </c>
      <c r="H21" s="95">
        <f>H22+H23+H24+H25</f>
        <v>29237.09</v>
      </c>
      <c r="I21" s="67">
        <f t="shared" ref="I21:W21" si="5">I22+I23+I24+I25</f>
        <v>60000</v>
      </c>
      <c r="J21" s="67">
        <f t="shared" si="5"/>
        <v>10000</v>
      </c>
      <c r="K21" s="67">
        <f t="shared" si="5"/>
        <v>2800</v>
      </c>
      <c r="L21" s="67">
        <f t="shared" si="5"/>
        <v>2800</v>
      </c>
      <c r="M21" s="67">
        <f t="shared" si="5"/>
        <v>2800</v>
      </c>
      <c r="N21" s="67">
        <f t="shared" si="5"/>
        <v>2800</v>
      </c>
      <c r="O21" s="67">
        <f t="shared" si="5"/>
        <v>12800</v>
      </c>
      <c r="P21" s="67">
        <f t="shared" si="5"/>
        <v>2800</v>
      </c>
      <c r="Q21" s="67">
        <f t="shared" si="5"/>
        <v>2800</v>
      </c>
      <c r="R21" s="67">
        <f t="shared" si="5"/>
        <v>12800</v>
      </c>
      <c r="S21" s="67">
        <f t="shared" si="5"/>
        <v>2800</v>
      </c>
      <c r="T21" s="67">
        <f t="shared" si="5"/>
        <v>4800</v>
      </c>
      <c r="U21" s="67">
        <f t="shared" si="5"/>
        <v>0</v>
      </c>
      <c r="V21" s="67">
        <f t="shared" si="5"/>
        <v>60000</v>
      </c>
      <c r="W21" s="67">
        <f t="shared" si="5"/>
        <v>60000</v>
      </c>
    </row>
    <row r="22" spans="1:23">
      <c r="A22" s="69" t="s">
        <v>177</v>
      </c>
      <c r="B22" s="60" t="s">
        <v>114</v>
      </c>
      <c r="C22" s="60" t="s">
        <v>172</v>
      </c>
      <c r="D22" s="60" t="s">
        <v>173</v>
      </c>
      <c r="E22" s="60" t="s">
        <v>174</v>
      </c>
      <c r="F22" s="61">
        <v>244</v>
      </c>
      <c r="G22" s="62">
        <v>223</v>
      </c>
      <c r="H22" s="96">
        <v>5279.32</v>
      </c>
      <c r="I22" s="63">
        <f t="shared" ref="I22:I98" si="6">SUM(J22:U22)</f>
        <v>9000</v>
      </c>
      <c r="J22" s="63"/>
      <c r="K22" s="63">
        <v>900</v>
      </c>
      <c r="L22" s="63">
        <v>900</v>
      </c>
      <c r="M22" s="63">
        <v>900</v>
      </c>
      <c r="N22" s="63">
        <v>900</v>
      </c>
      <c r="O22" s="63">
        <v>900</v>
      </c>
      <c r="P22" s="63">
        <v>900</v>
      </c>
      <c r="Q22" s="63">
        <v>900</v>
      </c>
      <c r="R22" s="63">
        <v>900</v>
      </c>
      <c r="S22" s="63">
        <v>900</v>
      </c>
      <c r="T22" s="63">
        <v>900</v>
      </c>
      <c r="U22" s="63"/>
      <c r="V22" s="63">
        <f>I22</f>
        <v>9000</v>
      </c>
      <c r="W22" s="63">
        <f>V22</f>
        <v>9000</v>
      </c>
    </row>
    <row r="23" spans="1:23">
      <c r="A23" s="69" t="s">
        <v>178</v>
      </c>
      <c r="B23" s="60" t="s">
        <v>114</v>
      </c>
      <c r="C23" s="60" t="s">
        <v>172</v>
      </c>
      <c r="D23" s="60" t="s">
        <v>173</v>
      </c>
      <c r="E23" s="60" t="s">
        <v>174</v>
      </c>
      <c r="F23" s="61">
        <v>244</v>
      </c>
      <c r="G23" s="62">
        <v>223</v>
      </c>
      <c r="H23" s="96"/>
      <c r="I23" s="63">
        <f t="shared" si="6"/>
        <v>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>
        <f t="shared" ref="V23:V25" si="7">I23</f>
        <v>0</v>
      </c>
      <c r="W23" s="63">
        <f t="shared" ref="W23:W24" si="8">V23</f>
        <v>0</v>
      </c>
    </row>
    <row r="24" spans="1:23">
      <c r="A24" s="69" t="s">
        <v>179</v>
      </c>
      <c r="B24" s="60" t="s">
        <v>114</v>
      </c>
      <c r="C24" s="60" t="s">
        <v>172</v>
      </c>
      <c r="D24" s="60" t="s">
        <v>173</v>
      </c>
      <c r="E24" s="60" t="s">
        <v>174</v>
      </c>
      <c r="F24" s="61">
        <v>244</v>
      </c>
      <c r="G24" s="62">
        <v>223</v>
      </c>
      <c r="H24" s="96">
        <v>11000</v>
      </c>
      <c r="I24" s="63">
        <f t="shared" si="6"/>
        <v>32000</v>
      </c>
      <c r="J24" s="63">
        <v>10000</v>
      </c>
      <c r="K24" s="63"/>
      <c r="L24" s="63"/>
      <c r="M24" s="63"/>
      <c r="N24" s="63"/>
      <c r="O24" s="63">
        <v>10000</v>
      </c>
      <c r="P24" s="63"/>
      <c r="Q24" s="63"/>
      <c r="R24" s="63">
        <v>10000</v>
      </c>
      <c r="S24" s="63"/>
      <c r="T24" s="63">
        <v>2000</v>
      </c>
      <c r="U24" s="63"/>
      <c r="V24" s="63">
        <f t="shared" si="7"/>
        <v>32000</v>
      </c>
      <c r="W24" s="63">
        <f t="shared" si="8"/>
        <v>32000</v>
      </c>
    </row>
    <row r="25" spans="1:23">
      <c r="A25" s="69" t="s">
        <v>117</v>
      </c>
      <c r="B25" s="60" t="s">
        <v>114</v>
      </c>
      <c r="C25" s="60" t="s">
        <v>172</v>
      </c>
      <c r="D25" s="60" t="s">
        <v>173</v>
      </c>
      <c r="E25" s="60" t="s">
        <v>174</v>
      </c>
      <c r="F25" s="61">
        <v>244</v>
      </c>
      <c r="G25" s="62">
        <v>223</v>
      </c>
      <c r="H25" s="96">
        <v>12957.77</v>
      </c>
      <c r="I25" s="63">
        <f t="shared" si="6"/>
        <v>19000</v>
      </c>
      <c r="J25" s="63"/>
      <c r="K25" s="63">
        <v>1900</v>
      </c>
      <c r="L25" s="63">
        <v>1900</v>
      </c>
      <c r="M25" s="63">
        <v>1900</v>
      </c>
      <c r="N25" s="63">
        <v>1900</v>
      </c>
      <c r="O25" s="63">
        <v>1900</v>
      </c>
      <c r="P25" s="63">
        <v>1900</v>
      </c>
      <c r="Q25" s="63">
        <v>1900</v>
      </c>
      <c r="R25" s="63">
        <v>1900</v>
      </c>
      <c r="S25" s="63">
        <v>1900</v>
      </c>
      <c r="T25" s="63">
        <v>1900</v>
      </c>
      <c r="U25" s="63"/>
      <c r="V25" s="63">
        <f t="shared" si="7"/>
        <v>19000</v>
      </c>
      <c r="W25" s="63">
        <f>V25</f>
        <v>19000</v>
      </c>
    </row>
    <row r="26" spans="1:23" ht="29.25">
      <c r="A26" s="57" t="s">
        <v>54</v>
      </c>
      <c r="B26" s="58" t="s">
        <v>114</v>
      </c>
      <c r="C26" s="58" t="s">
        <v>172</v>
      </c>
      <c r="D26" s="58" t="s">
        <v>173</v>
      </c>
      <c r="E26" s="58" t="s">
        <v>174</v>
      </c>
      <c r="F26" s="59">
        <v>244</v>
      </c>
      <c r="G26" s="68">
        <v>225</v>
      </c>
      <c r="H26" s="95">
        <f>SUM(H27:H53)</f>
        <v>45936.25</v>
      </c>
      <c r="I26" s="67">
        <f t="shared" ref="I26:W26" si="9">SUM(I27:I53)</f>
        <v>149600</v>
      </c>
      <c r="J26" s="67">
        <f t="shared" si="9"/>
        <v>0</v>
      </c>
      <c r="K26" s="67">
        <f t="shared" si="9"/>
        <v>2800</v>
      </c>
      <c r="L26" s="67">
        <f t="shared" si="9"/>
        <v>28800</v>
      </c>
      <c r="M26" s="67">
        <f t="shared" si="9"/>
        <v>2800</v>
      </c>
      <c r="N26" s="67">
        <f t="shared" si="9"/>
        <v>2800</v>
      </c>
      <c r="O26" s="67">
        <f t="shared" si="9"/>
        <v>17800</v>
      </c>
      <c r="P26" s="67">
        <f t="shared" si="9"/>
        <v>37800</v>
      </c>
      <c r="Q26" s="67">
        <f t="shared" si="9"/>
        <v>2800</v>
      </c>
      <c r="R26" s="67">
        <f t="shared" si="9"/>
        <v>2800</v>
      </c>
      <c r="S26" s="67">
        <f t="shared" si="9"/>
        <v>42800</v>
      </c>
      <c r="T26" s="67">
        <f t="shared" si="9"/>
        <v>2800</v>
      </c>
      <c r="U26" s="67">
        <f t="shared" si="9"/>
        <v>5600</v>
      </c>
      <c r="V26" s="67">
        <f t="shared" si="9"/>
        <v>149100</v>
      </c>
      <c r="W26" s="67">
        <f t="shared" si="9"/>
        <v>149100</v>
      </c>
    </row>
    <row r="27" spans="1:23" ht="39">
      <c r="A27" s="5" t="str">
        <f>'[1]13'!A27</f>
        <v>Техническое обслуживание системы автономной пожарной сигнализации и аварийного освещения</v>
      </c>
      <c r="B27" s="60" t="s">
        <v>114</v>
      </c>
      <c r="C27" s="60" t="s">
        <v>172</v>
      </c>
      <c r="D27" s="60" t="s">
        <v>173</v>
      </c>
      <c r="E27" s="60" t="s">
        <v>174</v>
      </c>
      <c r="F27" s="61">
        <v>244</v>
      </c>
      <c r="G27" s="62">
        <v>225</v>
      </c>
      <c r="H27" s="96">
        <v>5250</v>
      </c>
      <c r="I27" s="63">
        <f>SUM(J27:U27)</f>
        <v>10800</v>
      </c>
      <c r="J27" s="63">
        <v>0</v>
      </c>
      <c r="K27" s="63">
        <v>900</v>
      </c>
      <c r="L27" s="63">
        <v>900</v>
      </c>
      <c r="M27" s="63">
        <v>900</v>
      </c>
      <c r="N27" s="63">
        <v>900</v>
      </c>
      <c r="O27" s="63">
        <v>900</v>
      </c>
      <c r="P27" s="63">
        <v>900</v>
      </c>
      <c r="Q27" s="63">
        <v>900</v>
      </c>
      <c r="R27" s="63">
        <v>900</v>
      </c>
      <c r="S27" s="63">
        <v>900</v>
      </c>
      <c r="T27" s="63">
        <v>900</v>
      </c>
      <c r="U27" s="63">
        <v>1800</v>
      </c>
      <c r="V27" s="63">
        <f>I27</f>
        <v>10800</v>
      </c>
      <c r="W27" s="63">
        <f>V27</f>
        <v>10800</v>
      </c>
    </row>
    <row r="28" spans="1:23">
      <c r="A28" s="5" t="str">
        <f>'[1]13'!A28</f>
        <v>Дератизация</v>
      </c>
      <c r="B28" s="60" t="s">
        <v>114</v>
      </c>
      <c r="C28" s="60" t="s">
        <v>172</v>
      </c>
      <c r="D28" s="60" t="s">
        <v>173</v>
      </c>
      <c r="E28" s="60" t="s">
        <v>174</v>
      </c>
      <c r="F28" s="61">
        <v>244</v>
      </c>
      <c r="G28" s="62">
        <v>225</v>
      </c>
      <c r="H28" s="96">
        <v>1539</v>
      </c>
      <c r="I28" s="63">
        <f t="shared" si="6"/>
        <v>4800</v>
      </c>
      <c r="J28" s="63">
        <v>0</v>
      </c>
      <c r="K28" s="63">
        <v>400</v>
      </c>
      <c r="L28" s="63">
        <v>400</v>
      </c>
      <c r="M28" s="63">
        <v>400</v>
      </c>
      <c r="N28" s="63">
        <v>400</v>
      </c>
      <c r="O28" s="63">
        <v>400</v>
      </c>
      <c r="P28" s="63">
        <v>400</v>
      </c>
      <c r="Q28" s="63">
        <v>400</v>
      </c>
      <c r="R28" s="63">
        <v>400</v>
      </c>
      <c r="S28" s="63">
        <v>400</v>
      </c>
      <c r="T28" s="63">
        <v>400</v>
      </c>
      <c r="U28" s="63">
        <v>800</v>
      </c>
      <c r="V28" s="63">
        <f t="shared" ref="V28:V53" si="10">I28</f>
        <v>4800</v>
      </c>
      <c r="W28" s="63">
        <f t="shared" ref="W28:W53" si="11">V28</f>
        <v>4800</v>
      </c>
    </row>
    <row r="29" spans="1:23" ht="39">
      <c r="A29" s="5" t="str">
        <f>'[1]13'!A29</f>
        <v>Техническое обслуживание системы объектовой станции СПИ "Цербер-GM-2"</v>
      </c>
      <c r="B29" s="60" t="s">
        <v>114</v>
      </c>
      <c r="C29" s="60" t="s">
        <v>172</v>
      </c>
      <c r="D29" s="60" t="s">
        <v>173</v>
      </c>
      <c r="E29" s="60" t="s">
        <v>174</v>
      </c>
      <c r="F29" s="61">
        <v>244</v>
      </c>
      <c r="G29" s="62">
        <v>225</v>
      </c>
      <c r="H29" s="96">
        <v>10500</v>
      </c>
      <c r="I29" s="63">
        <f t="shared" si="6"/>
        <v>18000</v>
      </c>
      <c r="J29" s="63">
        <v>0</v>
      </c>
      <c r="K29" s="63">
        <v>1500</v>
      </c>
      <c r="L29" s="63">
        <v>1500</v>
      </c>
      <c r="M29" s="63">
        <v>1500</v>
      </c>
      <c r="N29" s="63">
        <v>1500</v>
      </c>
      <c r="O29" s="63">
        <v>1500</v>
      </c>
      <c r="P29" s="63">
        <v>1500</v>
      </c>
      <c r="Q29" s="63">
        <v>1500</v>
      </c>
      <c r="R29" s="63">
        <v>1500</v>
      </c>
      <c r="S29" s="63">
        <v>1500</v>
      </c>
      <c r="T29" s="63">
        <v>1500</v>
      </c>
      <c r="U29" s="63">
        <v>3000</v>
      </c>
      <c r="V29" s="63">
        <f t="shared" si="10"/>
        <v>18000</v>
      </c>
      <c r="W29" s="63">
        <f t="shared" si="11"/>
        <v>18000</v>
      </c>
    </row>
    <row r="30" spans="1:23" ht="26.25">
      <c r="A30" s="5" t="str">
        <f>'[1]13'!A30</f>
        <v>Измерение сопративления изоляции электропровода</v>
      </c>
      <c r="B30" s="60" t="s">
        <v>114</v>
      </c>
      <c r="C30" s="60" t="s">
        <v>172</v>
      </c>
      <c r="D30" s="60" t="s">
        <v>173</v>
      </c>
      <c r="E30" s="60" t="s">
        <v>174</v>
      </c>
      <c r="F30" s="61">
        <v>244</v>
      </c>
      <c r="G30" s="62">
        <v>225</v>
      </c>
      <c r="H30" s="96">
        <v>10710</v>
      </c>
      <c r="I30" s="63">
        <f t="shared" si="6"/>
        <v>15000</v>
      </c>
      <c r="J30" s="63"/>
      <c r="K30" s="63"/>
      <c r="L30" s="63"/>
      <c r="M30" s="63"/>
      <c r="N30" s="63"/>
      <c r="O30" s="63">
        <v>15000</v>
      </c>
      <c r="P30" s="63"/>
      <c r="Q30" s="63"/>
      <c r="R30" s="63"/>
      <c r="S30" s="63"/>
      <c r="T30" s="63"/>
      <c r="U30" s="63"/>
      <c r="V30" s="63">
        <f t="shared" si="10"/>
        <v>15000</v>
      </c>
      <c r="W30" s="63">
        <f t="shared" si="11"/>
        <v>15000</v>
      </c>
    </row>
    <row r="31" spans="1:23">
      <c r="A31" s="5" t="str">
        <f>'[1]13'!A31</f>
        <v>Заправка огнетушителя</v>
      </c>
      <c r="B31" s="60" t="s">
        <v>114</v>
      </c>
      <c r="C31" s="60" t="s">
        <v>172</v>
      </c>
      <c r="D31" s="60" t="s">
        <v>173</v>
      </c>
      <c r="E31" s="60" t="s">
        <v>174</v>
      </c>
      <c r="F31" s="61">
        <v>244</v>
      </c>
      <c r="G31" s="62">
        <v>225</v>
      </c>
      <c r="H31" s="96">
        <v>2260</v>
      </c>
      <c r="I31" s="63">
        <f t="shared" si="6"/>
        <v>0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>
        <f t="shared" si="10"/>
        <v>0</v>
      </c>
      <c r="W31" s="63">
        <f t="shared" si="11"/>
        <v>0</v>
      </c>
    </row>
    <row r="32" spans="1:23" ht="26.25" hidden="1">
      <c r="A32" s="5" t="str">
        <f>'[1]13'!A32</f>
        <v>Техническое обслуживание теплосчетчика и водосчетчика</v>
      </c>
      <c r="B32" s="60" t="s">
        <v>114</v>
      </c>
      <c r="C32" s="60" t="s">
        <v>172</v>
      </c>
      <c r="D32" s="60" t="s">
        <v>173</v>
      </c>
      <c r="E32" s="60" t="s">
        <v>174</v>
      </c>
      <c r="F32" s="61">
        <v>244</v>
      </c>
      <c r="G32" s="62">
        <v>225</v>
      </c>
      <c r="H32" s="96"/>
      <c r="I32" s="63">
        <f t="shared" si="6"/>
        <v>0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>
        <f t="shared" si="10"/>
        <v>0</v>
      </c>
      <c r="W32" s="63">
        <f t="shared" si="11"/>
        <v>0</v>
      </c>
    </row>
    <row r="33" spans="1:23" hidden="1">
      <c r="A33" s="5" t="str">
        <f>'[1]13'!A33</f>
        <v>Промывка системы отопления</v>
      </c>
      <c r="B33" s="60" t="s">
        <v>114</v>
      </c>
      <c r="C33" s="60" t="s">
        <v>172</v>
      </c>
      <c r="D33" s="60" t="s">
        <v>173</v>
      </c>
      <c r="E33" s="60" t="s">
        <v>174</v>
      </c>
      <c r="F33" s="61">
        <v>244</v>
      </c>
      <c r="G33" s="62">
        <v>225</v>
      </c>
      <c r="H33" s="96"/>
      <c r="I33" s="63">
        <f t="shared" si="6"/>
        <v>0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>
        <f t="shared" si="10"/>
        <v>0</v>
      </c>
      <c r="W33" s="63">
        <f t="shared" si="11"/>
        <v>0</v>
      </c>
    </row>
    <row r="34" spans="1:23" hidden="1">
      <c r="A34" s="5" t="str">
        <f>'[1]13'!A34</f>
        <v>Договор на уборку снега</v>
      </c>
      <c r="B34" s="60" t="s">
        <v>114</v>
      </c>
      <c r="C34" s="60" t="s">
        <v>172</v>
      </c>
      <c r="D34" s="60" t="s">
        <v>173</v>
      </c>
      <c r="E34" s="60" t="s">
        <v>174</v>
      </c>
      <c r="F34" s="61">
        <v>244</v>
      </c>
      <c r="G34" s="62">
        <v>225</v>
      </c>
      <c r="H34" s="96"/>
      <c r="I34" s="63">
        <f t="shared" si="6"/>
        <v>0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>
        <f t="shared" si="10"/>
        <v>0</v>
      </c>
      <c r="W34" s="63">
        <f t="shared" si="11"/>
        <v>0</v>
      </c>
    </row>
    <row r="35" spans="1:23">
      <c r="A35" s="5" t="str">
        <f>'[1]13'!A35</f>
        <v>Услуги СЭС</v>
      </c>
      <c r="B35" s="60" t="s">
        <v>114</v>
      </c>
      <c r="C35" s="60" t="s">
        <v>172</v>
      </c>
      <c r="D35" s="60" t="s">
        <v>173</v>
      </c>
      <c r="E35" s="60" t="s">
        <v>174</v>
      </c>
      <c r="F35" s="61">
        <v>244</v>
      </c>
      <c r="G35" s="62">
        <v>225</v>
      </c>
      <c r="H35" s="96">
        <v>12960</v>
      </c>
      <c r="I35" s="63">
        <f t="shared" si="6"/>
        <v>20000</v>
      </c>
      <c r="J35" s="63"/>
      <c r="K35" s="63"/>
      <c r="L35" s="63">
        <v>20000</v>
      </c>
      <c r="M35" s="63"/>
      <c r="N35" s="63"/>
      <c r="O35" s="63"/>
      <c r="P35" s="63"/>
      <c r="Q35" s="63"/>
      <c r="R35" s="63"/>
      <c r="S35" s="63"/>
      <c r="T35" s="63"/>
      <c r="U35" s="63"/>
      <c r="V35" s="63">
        <f t="shared" si="10"/>
        <v>20000</v>
      </c>
      <c r="W35" s="63">
        <f t="shared" si="11"/>
        <v>20000</v>
      </c>
    </row>
    <row r="36" spans="1:23" ht="26.25" hidden="1">
      <c r="A36" s="5" t="str">
        <f>'[1]13'!A36</f>
        <v>Лабораторные исследования стружки с кровли здания</v>
      </c>
      <c r="B36" s="60" t="s">
        <v>114</v>
      </c>
      <c r="C36" s="60" t="s">
        <v>172</v>
      </c>
      <c r="D36" s="60" t="s">
        <v>173</v>
      </c>
      <c r="E36" s="60" t="s">
        <v>174</v>
      </c>
      <c r="F36" s="61">
        <v>244</v>
      </c>
      <c r="G36" s="62">
        <v>225</v>
      </c>
      <c r="H36" s="97"/>
      <c r="I36" s="63">
        <f t="shared" si="6"/>
        <v>0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63">
        <f t="shared" si="10"/>
        <v>0</v>
      </c>
      <c r="W36" s="63">
        <f t="shared" si="11"/>
        <v>0</v>
      </c>
    </row>
    <row r="37" spans="1:23" hidden="1">
      <c r="A37" s="5" t="str">
        <f>'[1]13'!A37</f>
        <v>Противопожарная обработки кровли</v>
      </c>
      <c r="B37" s="60" t="s">
        <v>114</v>
      </c>
      <c r="C37" s="60" t="s">
        <v>172</v>
      </c>
      <c r="D37" s="60" t="s">
        <v>173</v>
      </c>
      <c r="E37" s="60" t="s">
        <v>174</v>
      </c>
      <c r="F37" s="61">
        <v>244</v>
      </c>
      <c r="G37" s="62">
        <v>225</v>
      </c>
      <c r="H37" s="96"/>
      <c r="I37" s="63">
        <f t="shared" si="6"/>
        <v>0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>
        <f t="shared" si="10"/>
        <v>0</v>
      </c>
      <c r="W37" s="63">
        <f t="shared" si="11"/>
        <v>0</v>
      </c>
    </row>
    <row r="38" spans="1:23" ht="26.25" hidden="1">
      <c r="A38" s="5" t="str">
        <f>'[1]13'!A38</f>
        <v>Замена пожарных извещателей (акт неисправностей)</v>
      </c>
      <c r="B38" s="60" t="s">
        <v>114</v>
      </c>
      <c r="C38" s="60" t="s">
        <v>172</v>
      </c>
      <c r="D38" s="60" t="s">
        <v>173</v>
      </c>
      <c r="E38" s="60" t="s">
        <v>174</v>
      </c>
      <c r="F38" s="61">
        <v>244</v>
      </c>
      <c r="G38" s="62">
        <v>225</v>
      </c>
      <c r="H38" s="96"/>
      <c r="I38" s="63">
        <f t="shared" si="6"/>
        <v>0</v>
      </c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>
        <f t="shared" si="10"/>
        <v>0</v>
      </c>
      <c r="W38" s="63">
        <f t="shared" si="11"/>
        <v>0</v>
      </c>
    </row>
    <row r="39" spans="1:23" ht="26.25" hidden="1">
      <c r="A39" s="5" t="str">
        <f>'[1]13'!A39</f>
        <v xml:space="preserve">Поверка приборов учета тепловой энергии </v>
      </c>
      <c r="B39" s="60" t="s">
        <v>114</v>
      </c>
      <c r="C39" s="60" t="s">
        <v>172</v>
      </c>
      <c r="D39" s="60" t="s">
        <v>173</v>
      </c>
      <c r="E39" s="60" t="s">
        <v>174</v>
      </c>
      <c r="F39" s="61">
        <v>244</v>
      </c>
      <c r="G39" s="62">
        <v>225</v>
      </c>
      <c r="H39" s="96"/>
      <c r="I39" s="63">
        <f t="shared" si="6"/>
        <v>0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>
        <f t="shared" si="10"/>
        <v>0</v>
      </c>
      <c r="W39" s="63">
        <f t="shared" si="11"/>
        <v>0</v>
      </c>
    </row>
    <row r="40" spans="1:23" hidden="1">
      <c r="A40" s="5" t="str">
        <f>'[1]13'!A40</f>
        <v>Поверка весов</v>
      </c>
      <c r="B40" s="60" t="s">
        <v>114</v>
      </c>
      <c r="C40" s="60" t="s">
        <v>172</v>
      </c>
      <c r="D40" s="60" t="s">
        <v>173</v>
      </c>
      <c r="E40" s="60" t="s">
        <v>174</v>
      </c>
      <c r="F40" s="61">
        <v>244</v>
      </c>
      <c r="G40" s="62">
        <v>225</v>
      </c>
      <c r="H40" s="96"/>
      <c r="I40" s="63">
        <f t="shared" si="6"/>
        <v>0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>
        <f t="shared" si="10"/>
        <v>0</v>
      </c>
      <c r="W40" s="63">
        <f t="shared" si="11"/>
        <v>0</v>
      </c>
    </row>
    <row r="41" spans="1:23" hidden="1">
      <c r="A41" s="5" t="str">
        <f>'[1]13'!A41</f>
        <v>Ремонт бытовой техники</v>
      </c>
      <c r="B41" s="60" t="s">
        <v>114</v>
      </c>
      <c r="C41" s="60" t="s">
        <v>172</v>
      </c>
      <c r="D41" s="60" t="s">
        <v>173</v>
      </c>
      <c r="E41" s="60" t="s">
        <v>174</v>
      </c>
      <c r="F41" s="61">
        <v>244</v>
      </c>
      <c r="G41" s="62">
        <v>225</v>
      </c>
      <c r="H41" s="96"/>
      <c r="I41" s="63">
        <f t="shared" si="6"/>
        <v>0</v>
      </c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>
        <f t="shared" si="10"/>
        <v>0</v>
      </c>
      <c r="W41" s="63">
        <f t="shared" si="11"/>
        <v>0</v>
      </c>
    </row>
    <row r="42" spans="1:23" ht="26.25">
      <c r="A42" s="5" t="str">
        <f>'[1]13'!A42</f>
        <v>Техническое обслуживание внутренних электросетей здания</v>
      </c>
      <c r="B42" s="60" t="s">
        <v>114</v>
      </c>
      <c r="C42" s="60" t="s">
        <v>172</v>
      </c>
      <c r="D42" s="60" t="s">
        <v>173</v>
      </c>
      <c r="E42" s="60" t="s">
        <v>174</v>
      </c>
      <c r="F42" s="61">
        <v>244</v>
      </c>
      <c r="G42" s="62">
        <v>225</v>
      </c>
      <c r="H42" s="96">
        <v>2717.25</v>
      </c>
      <c r="I42" s="63">
        <f t="shared" si="6"/>
        <v>6000</v>
      </c>
      <c r="J42" s="63"/>
      <c r="K42" s="63"/>
      <c r="L42" s="63">
        <v>6000</v>
      </c>
      <c r="M42" s="63"/>
      <c r="N42" s="63"/>
      <c r="O42" s="63"/>
      <c r="P42" s="63"/>
      <c r="Q42" s="63"/>
      <c r="R42" s="63"/>
      <c r="S42" s="63"/>
      <c r="T42" s="63"/>
      <c r="U42" s="63"/>
      <c r="V42" s="63">
        <f t="shared" si="10"/>
        <v>6000</v>
      </c>
      <c r="W42" s="63">
        <f t="shared" si="11"/>
        <v>6000</v>
      </c>
    </row>
    <row r="43" spans="1:23" ht="26.25" hidden="1">
      <c r="A43" s="5" t="str">
        <f>'[1]13'!A43</f>
        <v>Техническое обслуживание системы видеонаблюдения</v>
      </c>
      <c r="B43" s="60" t="s">
        <v>114</v>
      </c>
      <c r="C43" s="60" t="s">
        <v>172</v>
      </c>
      <c r="D43" s="60" t="s">
        <v>173</v>
      </c>
      <c r="E43" s="60" t="s">
        <v>174</v>
      </c>
      <c r="F43" s="61">
        <v>244</v>
      </c>
      <c r="G43" s="62">
        <v>225</v>
      </c>
      <c r="H43" s="96"/>
      <c r="I43" s="63">
        <f t="shared" si="6"/>
        <v>0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>
        <f t="shared" si="10"/>
        <v>0</v>
      </c>
      <c r="W43" s="63">
        <f t="shared" si="11"/>
        <v>0</v>
      </c>
    </row>
    <row r="44" spans="1:23">
      <c r="A44" s="5" t="str">
        <f>'[1]13'!A44</f>
        <v>Утилизация ртутных ламп</v>
      </c>
      <c r="B44" s="60" t="s">
        <v>114</v>
      </c>
      <c r="C44" s="60" t="s">
        <v>172</v>
      </c>
      <c r="D44" s="60" t="s">
        <v>173</v>
      </c>
      <c r="E44" s="60" t="s">
        <v>174</v>
      </c>
      <c r="F44" s="61">
        <v>244</v>
      </c>
      <c r="G44" s="62">
        <v>225</v>
      </c>
      <c r="H44" s="96"/>
      <c r="I44" s="63">
        <f t="shared" ref="I44:I52" si="12">SUM(J44:U44)</f>
        <v>35000</v>
      </c>
      <c r="J44" s="63"/>
      <c r="K44" s="63"/>
      <c r="L44" s="63"/>
      <c r="M44" s="63"/>
      <c r="N44" s="63"/>
      <c r="O44" s="63"/>
      <c r="P44" s="63">
        <v>35000</v>
      </c>
      <c r="Q44" s="63"/>
      <c r="R44" s="63"/>
      <c r="S44" s="63"/>
      <c r="T44" s="63"/>
      <c r="U44" s="63"/>
      <c r="V44" s="63">
        <f>I44-500</f>
        <v>34500</v>
      </c>
      <c r="W44" s="63">
        <f t="shared" si="11"/>
        <v>34500</v>
      </c>
    </row>
    <row r="45" spans="1:23">
      <c r="A45" s="5" t="str">
        <f>'[1]13'!A45</f>
        <v>Энергетический паспорт</v>
      </c>
      <c r="B45" s="60" t="s">
        <v>114</v>
      </c>
      <c r="C45" s="60" t="s">
        <v>172</v>
      </c>
      <c r="D45" s="60" t="s">
        <v>173</v>
      </c>
      <c r="E45" s="60" t="s">
        <v>174</v>
      </c>
      <c r="F45" s="61">
        <v>244</v>
      </c>
      <c r="G45" s="62">
        <v>225</v>
      </c>
      <c r="H45" s="96"/>
      <c r="I45" s="63">
        <f t="shared" si="12"/>
        <v>40000</v>
      </c>
      <c r="J45" s="63"/>
      <c r="K45" s="63"/>
      <c r="L45" s="63"/>
      <c r="M45" s="63"/>
      <c r="N45" s="63"/>
      <c r="O45" s="63"/>
      <c r="P45" s="63"/>
      <c r="Q45" s="63"/>
      <c r="R45" s="63"/>
      <c r="S45" s="63">
        <v>40000</v>
      </c>
      <c r="T45" s="63"/>
      <c r="U45" s="63"/>
      <c r="V45" s="63">
        <f t="shared" si="10"/>
        <v>40000</v>
      </c>
      <c r="W45" s="63">
        <f t="shared" si="11"/>
        <v>40000</v>
      </c>
    </row>
    <row r="46" spans="1:23" ht="26.25" hidden="1">
      <c r="A46" s="5" t="str">
        <f>'[1]13'!A46</f>
        <v>Обслуживание системы оповещения ЧС</v>
      </c>
      <c r="B46" s="60" t="s">
        <v>114</v>
      </c>
      <c r="C46" s="60" t="s">
        <v>172</v>
      </c>
      <c r="D46" s="60" t="s">
        <v>173</v>
      </c>
      <c r="E46" s="60" t="s">
        <v>174</v>
      </c>
      <c r="F46" s="61">
        <v>244</v>
      </c>
      <c r="G46" s="62">
        <v>225</v>
      </c>
      <c r="H46" s="96"/>
      <c r="I46" s="63">
        <f t="shared" si="12"/>
        <v>0</v>
      </c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>
        <f t="shared" si="10"/>
        <v>0</v>
      </c>
      <c r="W46" s="63">
        <f t="shared" si="11"/>
        <v>0</v>
      </c>
    </row>
    <row r="47" spans="1:23" hidden="1">
      <c r="A47" s="5" t="str">
        <f>'[1]13'!A47</f>
        <v>Ремонт видеонаблюдения</v>
      </c>
      <c r="B47" s="60" t="s">
        <v>114</v>
      </c>
      <c r="C47" s="60" t="s">
        <v>172</v>
      </c>
      <c r="D47" s="60" t="s">
        <v>173</v>
      </c>
      <c r="E47" s="60" t="s">
        <v>174</v>
      </c>
      <c r="F47" s="61">
        <v>244</v>
      </c>
      <c r="G47" s="62">
        <v>225</v>
      </c>
      <c r="H47" s="96"/>
      <c r="I47" s="63">
        <f t="shared" si="12"/>
        <v>0</v>
      </c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>
        <f t="shared" si="10"/>
        <v>0</v>
      </c>
      <c r="W47" s="63">
        <f t="shared" si="11"/>
        <v>0</v>
      </c>
    </row>
    <row r="48" spans="1:23" hidden="1">
      <c r="A48" s="5" t="str">
        <f>'[1]13'!A48</f>
        <v>Диагностика трактора</v>
      </c>
      <c r="B48" s="60" t="s">
        <v>114</v>
      </c>
      <c r="C48" s="60" t="s">
        <v>172</v>
      </c>
      <c r="D48" s="60" t="s">
        <v>173</v>
      </c>
      <c r="E48" s="60" t="s">
        <v>174</v>
      </c>
      <c r="F48" s="61">
        <v>244</v>
      </c>
      <c r="G48" s="62">
        <v>225</v>
      </c>
      <c r="H48" s="96"/>
      <c r="I48" s="63">
        <f t="shared" si="12"/>
        <v>0</v>
      </c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>
        <f t="shared" si="10"/>
        <v>0</v>
      </c>
      <c r="W48" s="63">
        <f t="shared" si="11"/>
        <v>0</v>
      </c>
    </row>
    <row r="49" spans="1:23" ht="27" hidden="1" customHeight="1">
      <c r="A49" s="5" t="str">
        <f>'[1]13'!A49</f>
        <v>Испытание наружных вертикальных лестниц</v>
      </c>
      <c r="B49" s="60" t="s">
        <v>114</v>
      </c>
      <c r="C49" s="60" t="s">
        <v>172</v>
      </c>
      <c r="D49" s="60" t="s">
        <v>173</v>
      </c>
      <c r="E49" s="60" t="s">
        <v>174</v>
      </c>
      <c r="F49" s="61">
        <v>244</v>
      </c>
      <c r="G49" s="62">
        <v>225</v>
      </c>
      <c r="H49" s="96"/>
      <c r="I49" s="63">
        <f t="shared" si="12"/>
        <v>0</v>
      </c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>
        <f t="shared" si="10"/>
        <v>0</v>
      </c>
      <c r="W49" s="63">
        <f t="shared" si="11"/>
        <v>0</v>
      </c>
    </row>
    <row r="50" spans="1:23" ht="27" hidden="1" customHeight="1">
      <c r="A50" s="5" t="str">
        <f>'[1]13'!A50</f>
        <v>Заключительная дезинфекция в очаге</v>
      </c>
      <c r="B50" s="60" t="s">
        <v>114</v>
      </c>
      <c r="C50" s="60" t="s">
        <v>172</v>
      </c>
      <c r="D50" s="60" t="s">
        <v>173</v>
      </c>
      <c r="E50" s="60" t="s">
        <v>174</v>
      </c>
      <c r="F50" s="61">
        <v>244</v>
      </c>
      <c r="G50" s="62">
        <v>225</v>
      </c>
      <c r="H50" s="96"/>
      <c r="I50" s="63">
        <f t="shared" si="12"/>
        <v>0</v>
      </c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>
        <f t="shared" si="10"/>
        <v>0</v>
      </c>
      <c r="W50" s="63">
        <f t="shared" si="11"/>
        <v>0</v>
      </c>
    </row>
    <row r="51" spans="1:23" ht="27" hidden="1" customHeight="1">
      <c r="A51" s="5" t="str">
        <f>'[1]13'!A51</f>
        <v>Ремонт пожарной сигнализации</v>
      </c>
      <c r="B51" s="60" t="s">
        <v>114</v>
      </c>
      <c r="C51" s="60" t="s">
        <v>172</v>
      </c>
      <c r="D51" s="60" t="s">
        <v>173</v>
      </c>
      <c r="E51" s="60" t="s">
        <v>174</v>
      </c>
      <c r="F51" s="61">
        <v>244</v>
      </c>
      <c r="G51" s="62">
        <v>225</v>
      </c>
      <c r="H51" s="96"/>
      <c r="I51" s="63">
        <f t="shared" si="12"/>
        <v>0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>
        <f t="shared" si="10"/>
        <v>0</v>
      </c>
      <c r="W51" s="63">
        <f t="shared" si="11"/>
        <v>0</v>
      </c>
    </row>
    <row r="52" spans="1:23" ht="15" hidden="1" customHeight="1">
      <c r="A52" s="5" t="str">
        <f>'[1]13'!A52</f>
        <v>Огнезащитная обработка штор на сцене актового зала</v>
      </c>
      <c r="B52" s="60" t="s">
        <v>114</v>
      </c>
      <c r="C52" s="60" t="s">
        <v>172</v>
      </c>
      <c r="D52" s="60" t="s">
        <v>173</v>
      </c>
      <c r="E52" s="60" t="s">
        <v>174</v>
      </c>
      <c r="F52" s="61">
        <v>244</v>
      </c>
      <c r="G52" s="62">
        <v>225</v>
      </c>
      <c r="H52" s="96"/>
      <c r="I52" s="63">
        <f t="shared" si="12"/>
        <v>0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>
        <f t="shared" si="10"/>
        <v>0</v>
      </c>
      <c r="W52" s="63">
        <f t="shared" si="11"/>
        <v>0</v>
      </c>
    </row>
    <row r="53" spans="1:23" ht="15" hidden="1" customHeight="1">
      <c r="A53" s="5" t="str">
        <f>'[1]13'!A53</f>
        <v>Огнезащитная обработка металлических конструкций косоуров</v>
      </c>
      <c r="B53" s="60" t="s">
        <v>114</v>
      </c>
      <c r="C53" s="60" t="s">
        <v>172</v>
      </c>
      <c r="D53" s="60" t="s">
        <v>173</v>
      </c>
      <c r="E53" s="60" t="s">
        <v>174</v>
      </c>
      <c r="F53" s="61">
        <v>244</v>
      </c>
      <c r="G53" s="62">
        <v>225</v>
      </c>
      <c r="H53" s="96"/>
      <c r="I53" s="63">
        <f t="shared" si="6"/>
        <v>0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>
        <f t="shared" si="10"/>
        <v>0</v>
      </c>
      <c r="W53" s="63">
        <f t="shared" si="11"/>
        <v>0</v>
      </c>
    </row>
    <row r="54" spans="1:23">
      <c r="A54" s="57" t="s">
        <v>62</v>
      </c>
      <c r="B54" s="58" t="s">
        <v>114</v>
      </c>
      <c r="C54" s="58" t="s">
        <v>172</v>
      </c>
      <c r="D54" s="58" t="s">
        <v>173</v>
      </c>
      <c r="E54" s="58" t="s">
        <v>174</v>
      </c>
      <c r="F54" s="59">
        <v>244</v>
      </c>
      <c r="G54" s="68">
        <v>226</v>
      </c>
      <c r="H54" s="95">
        <f>SUM(H55:H72)</f>
        <v>79890.73</v>
      </c>
      <c r="I54" s="67">
        <f t="shared" ref="I54:W54" si="13">SUM(I55:I72)</f>
        <v>145000</v>
      </c>
      <c r="J54" s="67">
        <f t="shared" si="13"/>
        <v>0</v>
      </c>
      <c r="K54" s="67">
        <f t="shared" si="13"/>
        <v>16000</v>
      </c>
      <c r="L54" s="67">
        <f t="shared" si="13"/>
        <v>7000</v>
      </c>
      <c r="M54" s="67">
        <f t="shared" si="13"/>
        <v>44000</v>
      </c>
      <c r="N54" s="67">
        <f t="shared" si="13"/>
        <v>12000</v>
      </c>
      <c r="O54" s="67">
        <f t="shared" si="13"/>
        <v>7000</v>
      </c>
      <c r="P54" s="67">
        <f t="shared" si="13"/>
        <v>2000</v>
      </c>
      <c r="Q54" s="67">
        <f t="shared" si="13"/>
        <v>2000</v>
      </c>
      <c r="R54" s="67">
        <f t="shared" si="13"/>
        <v>2000</v>
      </c>
      <c r="S54" s="67">
        <f t="shared" si="13"/>
        <v>32000</v>
      </c>
      <c r="T54" s="67">
        <f t="shared" si="13"/>
        <v>7000</v>
      </c>
      <c r="U54" s="67">
        <f t="shared" si="13"/>
        <v>14000</v>
      </c>
      <c r="V54" s="67">
        <f t="shared" si="13"/>
        <v>145000</v>
      </c>
      <c r="W54" s="67">
        <f t="shared" si="13"/>
        <v>145000</v>
      </c>
    </row>
    <row r="55" spans="1:23">
      <c r="A55" s="6" t="str">
        <f>'[1]13'!A55</f>
        <v>Оказание охранных услуг</v>
      </c>
      <c r="B55" s="60" t="s">
        <v>114</v>
      </c>
      <c r="C55" s="60" t="s">
        <v>172</v>
      </c>
      <c r="D55" s="60" t="s">
        <v>173</v>
      </c>
      <c r="E55" s="60" t="s">
        <v>174</v>
      </c>
      <c r="F55" s="61">
        <v>244</v>
      </c>
      <c r="G55" s="62">
        <v>226</v>
      </c>
      <c r="H55" s="96">
        <v>14000</v>
      </c>
      <c r="I55" s="63">
        <f t="shared" si="6"/>
        <v>24000</v>
      </c>
      <c r="J55" s="63">
        <v>0</v>
      </c>
      <c r="K55" s="63">
        <v>2000</v>
      </c>
      <c r="L55" s="63">
        <v>2000</v>
      </c>
      <c r="M55" s="63">
        <v>2000</v>
      </c>
      <c r="N55" s="63">
        <v>2000</v>
      </c>
      <c r="O55" s="63">
        <v>2000</v>
      </c>
      <c r="P55" s="63">
        <v>2000</v>
      </c>
      <c r="Q55" s="63">
        <v>2000</v>
      </c>
      <c r="R55" s="63">
        <v>2000</v>
      </c>
      <c r="S55" s="63">
        <v>2000</v>
      </c>
      <c r="T55" s="63">
        <v>2000</v>
      </c>
      <c r="U55" s="63">
        <v>4000</v>
      </c>
      <c r="V55" s="63">
        <f>I55</f>
        <v>24000</v>
      </c>
      <c r="W55" s="63">
        <f>V55</f>
        <v>24000</v>
      </c>
    </row>
    <row r="56" spans="1:23" hidden="1">
      <c r="A56" s="6" t="str">
        <f>'[1]13'!A56</f>
        <v>Дератизация и дезинсекция</v>
      </c>
      <c r="B56" s="60" t="s">
        <v>114</v>
      </c>
      <c r="C56" s="60" t="s">
        <v>172</v>
      </c>
      <c r="D56" s="60" t="s">
        <v>173</v>
      </c>
      <c r="E56" s="60" t="s">
        <v>174</v>
      </c>
      <c r="F56" s="61">
        <v>244</v>
      </c>
      <c r="G56" s="62">
        <v>226</v>
      </c>
      <c r="H56" s="96"/>
      <c r="I56" s="63">
        <f t="shared" ref="I56" si="14">SUM(J56:U56)</f>
        <v>0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>
        <f t="shared" ref="V56:V72" si="15">I56</f>
        <v>0</v>
      </c>
      <c r="W56" s="63">
        <f t="shared" ref="W56:W72" si="16">V56</f>
        <v>0</v>
      </c>
    </row>
    <row r="57" spans="1:23" ht="26.25">
      <c r="A57" s="6" t="str">
        <f>'[1]13'!A57</f>
        <v>Предоставление сертификата ООО "Компания Реноме"</v>
      </c>
      <c r="B57" s="60" t="s">
        <v>114</v>
      </c>
      <c r="C57" s="60" t="s">
        <v>172</v>
      </c>
      <c r="D57" s="60" t="s">
        <v>173</v>
      </c>
      <c r="E57" s="60" t="s">
        <v>174</v>
      </c>
      <c r="F57" s="61">
        <v>244</v>
      </c>
      <c r="G57" s="62">
        <v>226</v>
      </c>
      <c r="H57" s="96">
        <v>6800</v>
      </c>
      <c r="I57" s="63">
        <f t="shared" si="6"/>
        <v>9000</v>
      </c>
      <c r="J57" s="63"/>
      <c r="K57" s="63">
        <v>9000</v>
      </c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>
        <f t="shared" si="15"/>
        <v>9000</v>
      </c>
      <c r="W57" s="63">
        <f t="shared" si="16"/>
        <v>9000</v>
      </c>
    </row>
    <row r="58" spans="1:23">
      <c r="A58" s="6" t="str">
        <f>'[1]13'!A58</f>
        <v>Медицинские услуги</v>
      </c>
      <c r="B58" s="60" t="s">
        <v>114</v>
      </c>
      <c r="C58" s="60" t="s">
        <v>172</v>
      </c>
      <c r="D58" s="60" t="s">
        <v>173</v>
      </c>
      <c r="E58" s="60" t="s">
        <v>174</v>
      </c>
      <c r="F58" s="61">
        <v>244</v>
      </c>
      <c r="G58" s="62">
        <v>226</v>
      </c>
      <c r="H58" s="96">
        <f>1080</f>
        <v>1080</v>
      </c>
      <c r="I58" s="63">
        <f t="shared" si="6"/>
        <v>25000</v>
      </c>
      <c r="J58" s="63"/>
      <c r="K58" s="63"/>
      <c r="L58" s="63"/>
      <c r="M58" s="63"/>
      <c r="N58" s="63"/>
      <c r="O58" s="63"/>
      <c r="P58" s="63"/>
      <c r="Q58" s="63"/>
      <c r="R58" s="63"/>
      <c r="S58" s="63">
        <v>25000</v>
      </c>
      <c r="T58" s="63"/>
      <c r="U58" s="63"/>
      <c r="V58" s="63">
        <f t="shared" si="15"/>
        <v>25000</v>
      </c>
      <c r="W58" s="63">
        <f t="shared" si="16"/>
        <v>25000</v>
      </c>
    </row>
    <row r="59" spans="1:23" hidden="1">
      <c r="A59" s="6" t="str">
        <f>'[1]13'!A59</f>
        <v xml:space="preserve">Обучение по электрохозяйству </v>
      </c>
      <c r="B59" s="60" t="s">
        <v>114</v>
      </c>
      <c r="C59" s="60" t="s">
        <v>172</v>
      </c>
      <c r="D59" s="60" t="s">
        <v>173</v>
      </c>
      <c r="E59" s="60" t="s">
        <v>174</v>
      </c>
      <c r="F59" s="61">
        <v>244</v>
      </c>
      <c r="G59" s="62">
        <v>226</v>
      </c>
      <c r="H59" s="96"/>
      <c r="I59" s="63">
        <f t="shared" si="6"/>
        <v>0</v>
      </c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>
        <f t="shared" si="15"/>
        <v>0</v>
      </c>
      <c r="W59" s="63">
        <f t="shared" si="16"/>
        <v>0</v>
      </c>
    </row>
    <row r="60" spans="1:23" hidden="1">
      <c r="A60" s="6" t="str">
        <f>'[1]13'!A60</f>
        <v>Обучение по  теплохозяйству</v>
      </c>
      <c r="B60" s="60" t="s">
        <v>114</v>
      </c>
      <c r="C60" s="60" t="s">
        <v>172</v>
      </c>
      <c r="D60" s="60" t="s">
        <v>173</v>
      </c>
      <c r="E60" s="60" t="s">
        <v>174</v>
      </c>
      <c r="F60" s="61">
        <v>244</v>
      </c>
      <c r="G60" s="62">
        <v>226</v>
      </c>
      <c r="H60" s="96"/>
      <c r="I60" s="63">
        <f t="shared" si="6"/>
        <v>0</v>
      </c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>
        <f t="shared" si="15"/>
        <v>0</v>
      </c>
      <c r="W60" s="63">
        <f t="shared" si="16"/>
        <v>0</v>
      </c>
    </row>
    <row r="61" spans="1:23" ht="26.25" hidden="1">
      <c r="A61" s="6" t="str">
        <f>'[1]13'!A61</f>
        <v>Обучение по  пожарному санминимуму</v>
      </c>
      <c r="B61" s="60" t="s">
        <v>114</v>
      </c>
      <c r="C61" s="60" t="s">
        <v>172</v>
      </c>
      <c r="D61" s="60" t="s">
        <v>173</v>
      </c>
      <c r="E61" s="60" t="s">
        <v>174</v>
      </c>
      <c r="F61" s="61">
        <v>244</v>
      </c>
      <c r="G61" s="62">
        <v>226</v>
      </c>
      <c r="H61" s="96"/>
      <c r="I61" s="63">
        <f t="shared" si="6"/>
        <v>0</v>
      </c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>
        <f t="shared" si="15"/>
        <v>0</v>
      </c>
      <c r="W61" s="63">
        <f t="shared" si="16"/>
        <v>0</v>
      </c>
    </row>
    <row r="62" spans="1:23">
      <c r="A62" s="6" t="str">
        <f>'[1]13'!A62</f>
        <v>Санитарно-гигиеническое обучение</v>
      </c>
      <c r="B62" s="60" t="s">
        <v>114</v>
      </c>
      <c r="C62" s="60" t="s">
        <v>172</v>
      </c>
      <c r="D62" s="60" t="s">
        <v>173</v>
      </c>
      <c r="E62" s="60" t="s">
        <v>174</v>
      </c>
      <c r="F62" s="61">
        <v>244</v>
      </c>
      <c r="G62" s="62">
        <v>226</v>
      </c>
      <c r="H62" s="96"/>
      <c r="I62" s="63">
        <f t="shared" si="6"/>
        <v>1500</v>
      </c>
      <c r="J62" s="63"/>
      <c r="K62" s="63"/>
      <c r="L62" s="63"/>
      <c r="M62" s="63">
        <v>1500</v>
      </c>
      <c r="N62" s="63"/>
      <c r="O62" s="63"/>
      <c r="P62" s="63"/>
      <c r="Q62" s="63"/>
      <c r="R62" s="63"/>
      <c r="S62" s="63"/>
      <c r="T62" s="63"/>
      <c r="U62" s="63"/>
      <c r="V62" s="63">
        <f t="shared" si="15"/>
        <v>1500</v>
      </c>
      <c r="W62" s="63">
        <f t="shared" si="16"/>
        <v>1500</v>
      </c>
    </row>
    <row r="63" spans="1:23" hidden="1">
      <c r="A63" s="6" t="str">
        <f>'[1]13'!A63</f>
        <v>Обучение по 44-ФЗ</v>
      </c>
      <c r="B63" s="60" t="s">
        <v>114</v>
      </c>
      <c r="C63" s="60" t="s">
        <v>172</v>
      </c>
      <c r="D63" s="60" t="s">
        <v>173</v>
      </c>
      <c r="E63" s="60" t="s">
        <v>174</v>
      </c>
      <c r="F63" s="61">
        <v>244</v>
      </c>
      <c r="G63" s="62">
        <v>226</v>
      </c>
      <c r="H63" s="96"/>
      <c r="I63" s="63">
        <f t="shared" si="6"/>
        <v>0</v>
      </c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>
        <f t="shared" si="15"/>
        <v>0</v>
      </c>
      <c r="W63" s="63">
        <f t="shared" si="16"/>
        <v>0</v>
      </c>
    </row>
    <row r="64" spans="1:23">
      <c r="A64" s="6" t="str">
        <f>'[1]13'!A64</f>
        <v>Услуги СЭС</v>
      </c>
      <c r="B64" s="60" t="s">
        <v>114</v>
      </c>
      <c r="C64" s="60" t="s">
        <v>172</v>
      </c>
      <c r="D64" s="60" t="s">
        <v>173</v>
      </c>
      <c r="E64" s="60" t="s">
        <v>174</v>
      </c>
      <c r="F64" s="61">
        <v>244</v>
      </c>
      <c r="G64" s="62">
        <v>226</v>
      </c>
      <c r="H64" s="96">
        <v>39888</v>
      </c>
      <c r="I64" s="63">
        <f t="shared" si="6"/>
        <v>35500</v>
      </c>
      <c r="J64" s="63"/>
      <c r="K64" s="63"/>
      <c r="L64" s="63"/>
      <c r="M64" s="63">
        <f>50000-14500</f>
        <v>35500</v>
      </c>
      <c r="N64" s="63"/>
      <c r="O64" s="63"/>
      <c r="P64" s="63"/>
      <c r="Q64" s="63"/>
      <c r="R64" s="63"/>
      <c r="S64" s="63"/>
      <c r="T64" s="63"/>
      <c r="U64" s="63"/>
      <c r="V64" s="63">
        <f t="shared" si="15"/>
        <v>35500</v>
      </c>
      <c r="W64" s="63">
        <f t="shared" si="16"/>
        <v>35500</v>
      </c>
    </row>
    <row r="65" spans="1:23" hidden="1">
      <c r="A65" s="6" t="str">
        <f>'[1]13'!A65</f>
        <v>Кадастровые работы</v>
      </c>
      <c r="B65" s="60" t="s">
        <v>114</v>
      </c>
      <c r="C65" s="60" t="s">
        <v>172</v>
      </c>
      <c r="D65" s="60" t="s">
        <v>173</v>
      </c>
      <c r="E65" s="60" t="s">
        <v>174</v>
      </c>
      <c r="F65" s="61">
        <v>244</v>
      </c>
      <c r="G65" s="62">
        <v>226</v>
      </c>
      <c r="H65" s="96"/>
      <c r="I65" s="63">
        <f t="shared" si="6"/>
        <v>0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>
        <f t="shared" si="15"/>
        <v>0</v>
      </c>
      <c r="W65" s="63">
        <f t="shared" si="16"/>
        <v>0</v>
      </c>
    </row>
    <row r="66" spans="1:23">
      <c r="A66" s="6" t="str">
        <f>'[1]13'!A66</f>
        <v>Противоклещевая обработка</v>
      </c>
      <c r="B66" s="60" t="s">
        <v>114</v>
      </c>
      <c r="C66" s="60" t="s">
        <v>172</v>
      </c>
      <c r="D66" s="60" t="s">
        <v>173</v>
      </c>
      <c r="E66" s="60" t="s">
        <v>174</v>
      </c>
      <c r="F66" s="61">
        <v>244</v>
      </c>
      <c r="G66" s="62">
        <v>226</v>
      </c>
      <c r="H66" s="96">
        <v>3000</v>
      </c>
      <c r="I66" s="63">
        <f t="shared" si="6"/>
        <v>5000</v>
      </c>
      <c r="J66" s="63"/>
      <c r="K66" s="63"/>
      <c r="L66" s="63"/>
      <c r="M66" s="63"/>
      <c r="N66" s="63">
        <v>5000</v>
      </c>
      <c r="O66" s="63"/>
      <c r="P66" s="63"/>
      <c r="Q66" s="63"/>
      <c r="R66" s="63"/>
      <c r="S66" s="63"/>
      <c r="T66" s="63"/>
      <c r="U66" s="63"/>
      <c r="V66" s="63">
        <f t="shared" si="15"/>
        <v>5000</v>
      </c>
      <c r="W66" s="63">
        <f t="shared" si="16"/>
        <v>5000</v>
      </c>
    </row>
    <row r="67" spans="1:23">
      <c r="A67" s="6" t="str">
        <f>'[1]13'!A67</f>
        <v>Договор на сопровождение учащихся</v>
      </c>
      <c r="B67" s="60" t="s">
        <v>114</v>
      </c>
      <c r="C67" s="60" t="s">
        <v>172</v>
      </c>
      <c r="D67" s="60" t="s">
        <v>173</v>
      </c>
      <c r="E67" s="60" t="s">
        <v>174</v>
      </c>
      <c r="F67" s="61">
        <v>244</v>
      </c>
      <c r="G67" s="62">
        <v>226</v>
      </c>
      <c r="H67" s="96">
        <f>23.23+4995.5+10104</f>
        <v>15122.73</v>
      </c>
      <c r="I67" s="63">
        <f t="shared" si="6"/>
        <v>45000</v>
      </c>
      <c r="J67" s="63">
        <v>0</v>
      </c>
      <c r="K67" s="63">
        <v>5000</v>
      </c>
      <c r="L67" s="63">
        <v>5000</v>
      </c>
      <c r="M67" s="63">
        <v>5000</v>
      </c>
      <c r="N67" s="63">
        <v>5000</v>
      </c>
      <c r="O67" s="63">
        <v>5000</v>
      </c>
      <c r="P67" s="63">
        <v>0</v>
      </c>
      <c r="Q67" s="63">
        <v>0</v>
      </c>
      <c r="R67" s="63">
        <v>0</v>
      </c>
      <c r="S67" s="63">
        <v>5000</v>
      </c>
      <c r="T67" s="63">
        <v>5000</v>
      </c>
      <c r="U67" s="63">
        <v>10000</v>
      </c>
      <c r="V67" s="63">
        <f t="shared" si="15"/>
        <v>45000</v>
      </c>
      <c r="W67" s="63">
        <f t="shared" si="16"/>
        <v>45000</v>
      </c>
    </row>
    <row r="68" spans="1:23">
      <c r="A68" s="6" t="str">
        <f>'[1]13'!A68</f>
        <v xml:space="preserve">Аттестация рабочих мест </v>
      </c>
      <c r="B68" s="60" t="s">
        <v>114</v>
      </c>
      <c r="C68" s="60" t="s">
        <v>172</v>
      </c>
      <c r="D68" s="60" t="s">
        <v>173</v>
      </c>
      <c r="E68" s="60" t="s">
        <v>174</v>
      </c>
      <c r="F68" s="61">
        <v>244</v>
      </c>
      <c r="G68" s="62">
        <v>226</v>
      </c>
      <c r="H68" s="96"/>
      <c r="I68" s="63">
        <f t="shared" si="6"/>
        <v>0</v>
      </c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>
        <f t="shared" si="15"/>
        <v>0</v>
      </c>
      <c r="W68" s="63">
        <f t="shared" si="16"/>
        <v>0</v>
      </c>
    </row>
    <row r="69" spans="1:23">
      <c r="A69" s="6" t="str">
        <f>'[1]13'!A69</f>
        <v>Договор на списание оборудования</v>
      </c>
      <c r="B69" s="60" t="s">
        <v>114</v>
      </c>
      <c r="C69" s="60" t="s">
        <v>172</v>
      </c>
      <c r="D69" s="60" t="s">
        <v>173</v>
      </c>
      <c r="E69" s="60" t="s">
        <v>174</v>
      </c>
      <c r="F69" s="61">
        <v>244</v>
      </c>
      <c r="G69" s="62">
        <v>226</v>
      </c>
      <c r="H69" s="96"/>
      <c r="I69" s="63">
        <f t="shared" si="6"/>
        <v>0</v>
      </c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>
        <f t="shared" si="15"/>
        <v>0</v>
      </c>
      <c r="W69" s="63">
        <f t="shared" si="16"/>
        <v>0</v>
      </c>
    </row>
    <row r="70" spans="1:23" hidden="1">
      <c r="A70" s="6" t="str">
        <f>'[1]13'!A70</f>
        <v>Спец оценка условий труда</v>
      </c>
      <c r="B70" s="60" t="s">
        <v>114</v>
      </c>
      <c r="C70" s="60" t="s">
        <v>172</v>
      </c>
      <c r="D70" s="60" t="s">
        <v>173</v>
      </c>
      <c r="E70" s="60" t="s">
        <v>174</v>
      </c>
      <c r="F70" s="61">
        <v>244</v>
      </c>
      <c r="G70" s="62">
        <v>226</v>
      </c>
      <c r="H70" s="96"/>
      <c r="I70" s="63">
        <f t="shared" si="6"/>
        <v>0</v>
      </c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>
        <f t="shared" si="15"/>
        <v>0</v>
      </c>
      <c r="W70" s="63">
        <f t="shared" si="16"/>
        <v>0</v>
      </c>
    </row>
    <row r="71" spans="1:23" hidden="1">
      <c r="A71" s="6" t="str">
        <f>'[1]13'!A71</f>
        <v>Услуги нотариуса</v>
      </c>
      <c r="B71" s="60" t="s">
        <v>114</v>
      </c>
      <c r="C71" s="60" t="s">
        <v>172</v>
      </c>
      <c r="D71" s="60" t="s">
        <v>173</v>
      </c>
      <c r="E71" s="60" t="s">
        <v>174</v>
      </c>
      <c r="F71" s="61">
        <v>244</v>
      </c>
      <c r="G71" s="62">
        <v>226</v>
      </c>
      <c r="H71" s="96"/>
      <c r="I71" s="63">
        <f t="shared" ref="I71" si="17">SUM(J71:U71)</f>
        <v>0</v>
      </c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>
        <f t="shared" si="15"/>
        <v>0</v>
      </c>
      <c r="W71" s="63">
        <f t="shared" si="16"/>
        <v>0</v>
      </c>
    </row>
    <row r="72" spans="1:23" ht="26.25" hidden="1" customHeight="1">
      <c r="A72" s="6" t="str">
        <f>'[1]13'!A72</f>
        <v>Установка пожарной сигнализации</v>
      </c>
      <c r="B72" s="60" t="s">
        <v>114</v>
      </c>
      <c r="C72" s="60" t="s">
        <v>172</v>
      </c>
      <c r="D72" s="60" t="s">
        <v>173</v>
      </c>
      <c r="E72" s="60" t="s">
        <v>174</v>
      </c>
      <c r="F72" s="61">
        <v>244</v>
      </c>
      <c r="G72" s="62">
        <v>226</v>
      </c>
      <c r="H72" s="96"/>
      <c r="I72" s="63">
        <f t="shared" si="6"/>
        <v>0</v>
      </c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>
        <f t="shared" si="15"/>
        <v>0</v>
      </c>
      <c r="W72" s="63">
        <f t="shared" si="16"/>
        <v>0</v>
      </c>
    </row>
    <row r="73" spans="1:23">
      <c r="A73" s="57" t="s">
        <v>118</v>
      </c>
      <c r="B73" s="58" t="s">
        <v>114</v>
      </c>
      <c r="C73" s="58" t="s">
        <v>172</v>
      </c>
      <c r="D73" s="58" t="s">
        <v>173</v>
      </c>
      <c r="E73" s="58" t="s">
        <v>174</v>
      </c>
      <c r="F73" s="59">
        <v>244</v>
      </c>
      <c r="G73" s="68">
        <v>227</v>
      </c>
      <c r="H73" s="95">
        <f>H74</f>
        <v>0</v>
      </c>
      <c r="I73" s="67">
        <f t="shared" ref="I73:W73" si="18">I74</f>
        <v>0</v>
      </c>
      <c r="J73" s="67">
        <f t="shared" si="18"/>
        <v>0</v>
      </c>
      <c r="K73" s="67">
        <f t="shared" si="18"/>
        <v>0</v>
      </c>
      <c r="L73" s="67">
        <f t="shared" si="18"/>
        <v>0</v>
      </c>
      <c r="M73" s="67">
        <f t="shared" si="18"/>
        <v>0</v>
      </c>
      <c r="N73" s="67">
        <f t="shared" si="18"/>
        <v>0</v>
      </c>
      <c r="O73" s="67">
        <f t="shared" si="18"/>
        <v>0</v>
      </c>
      <c r="P73" s="67">
        <f t="shared" si="18"/>
        <v>0</v>
      </c>
      <c r="Q73" s="67">
        <f t="shared" si="18"/>
        <v>0</v>
      </c>
      <c r="R73" s="67">
        <f t="shared" si="18"/>
        <v>0</v>
      </c>
      <c r="S73" s="67">
        <f t="shared" si="18"/>
        <v>0</v>
      </c>
      <c r="T73" s="67">
        <f t="shared" si="18"/>
        <v>0</v>
      </c>
      <c r="U73" s="67">
        <f t="shared" si="18"/>
        <v>0</v>
      </c>
      <c r="V73" s="67">
        <f t="shared" si="18"/>
        <v>0</v>
      </c>
      <c r="W73" s="67">
        <f t="shared" si="18"/>
        <v>0</v>
      </c>
    </row>
    <row r="74" spans="1:23" ht="25.5" customHeight="1">
      <c r="A74" s="4" t="s">
        <v>119</v>
      </c>
      <c r="B74" s="60" t="s">
        <v>114</v>
      </c>
      <c r="C74" s="60" t="s">
        <v>172</v>
      </c>
      <c r="D74" s="60" t="s">
        <v>173</v>
      </c>
      <c r="E74" s="60" t="s">
        <v>174</v>
      </c>
      <c r="F74" s="61">
        <v>244</v>
      </c>
      <c r="G74" s="62">
        <v>227</v>
      </c>
      <c r="H74" s="96"/>
      <c r="I74" s="63">
        <f t="shared" si="6"/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63">
        <f>I74</f>
        <v>0</v>
      </c>
      <c r="W74" s="63">
        <f>V74</f>
        <v>0</v>
      </c>
    </row>
    <row r="75" spans="1:23" ht="29.25">
      <c r="A75" s="57" t="s">
        <v>120</v>
      </c>
      <c r="B75" s="58" t="s">
        <v>114</v>
      </c>
      <c r="C75" s="58" t="s">
        <v>172</v>
      </c>
      <c r="D75" s="58" t="s">
        <v>173</v>
      </c>
      <c r="E75" s="58" t="s">
        <v>174</v>
      </c>
      <c r="F75" s="59">
        <v>244</v>
      </c>
      <c r="G75" s="68">
        <v>228</v>
      </c>
      <c r="H75" s="95">
        <f>SUM(H76:H78)</f>
        <v>0</v>
      </c>
      <c r="I75" s="67">
        <f t="shared" ref="I75:T75" si="19">SUM(I76:I78)</f>
        <v>0</v>
      </c>
      <c r="J75" s="67">
        <f t="shared" si="19"/>
        <v>0</v>
      </c>
      <c r="K75" s="67">
        <f t="shared" si="19"/>
        <v>0</v>
      </c>
      <c r="L75" s="67">
        <f t="shared" si="19"/>
        <v>0</v>
      </c>
      <c r="M75" s="67">
        <f t="shared" si="19"/>
        <v>0</v>
      </c>
      <c r="N75" s="67">
        <f t="shared" si="19"/>
        <v>0</v>
      </c>
      <c r="O75" s="67">
        <f t="shared" si="19"/>
        <v>0</v>
      </c>
      <c r="P75" s="67">
        <f t="shared" si="19"/>
        <v>0</v>
      </c>
      <c r="Q75" s="67">
        <f t="shared" si="19"/>
        <v>0</v>
      </c>
      <c r="R75" s="67">
        <f t="shared" si="19"/>
        <v>0</v>
      </c>
      <c r="S75" s="67">
        <f t="shared" si="19"/>
        <v>0</v>
      </c>
      <c r="T75" s="67">
        <f t="shared" si="19"/>
        <v>0</v>
      </c>
      <c r="U75" s="67">
        <f>SUM(U76:U78)</f>
        <v>0</v>
      </c>
      <c r="V75" s="67">
        <f t="shared" ref="V75:W75" si="20">SUM(V76:V78)</f>
        <v>0</v>
      </c>
      <c r="W75" s="67">
        <f t="shared" si="20"/>
        <v>0</v>
      </c>
    </row>
    <row r="76" spans="1:23">
      <c r="A76" s="2" t="s">
        <v>121</v>
      </c>
      <c r="B76" s="60" t="s">
        <v>114</v>
      </c>
      <c r="C76" s="60" t="s">
        <v>172</v>
      </c>
      <c r="D76" s="60" t="s">
        <v>173</v>
      </c>
      <c r="E76" s="60" t="s">
        <v>174</v>
      </c>
      <c r="F76" s="61">
        <v>244</v>
      </c>
      <c r="G76" s="62">
        <v>228</v>
      </c>
      <c r="H76" s="96"/>
      <c r="I76" s="63">
        <f t="shared" si="6"/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63">
        <f>I76</f>
        <v>0</v>
      </c>
      <c r="W76" s="63">
        <f>V76</f>
        <v>0</v>
      </c>
    </row>
    <row r="77" spans="1:23" hidden="1">
      <c r="A77" s="2" t="s">
        <v>122</v>
      </c>
      <c r="B77" s="60" t="s">
        <v>114</v>
      </c>
      <c r="C77" s="60" t="s">
        <v>172</v>
      </c>
      <c r="D77" s="60" t="s">
        <v>173</v>
      </c>
      <c r="E77" s="60" t="s">
        <v>174</v>
      </c>
      <c r="F77" s="61">
        <v>244</v>
      </c>
      <c r="G77" s="62">
        <v>228</v>
      </c>
      <c r="H77" s="96"/>
      <c r="I77" s="63">
        <f t="shared" si="6"/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63">
        <f>I77</f>
        <v>0</v>
      </c>
      <c r="W77" s="63">
        <f t="shared" ref="W77:W78" si="21">V77</f>
        <v>0</v>
      </c>
    </row>
    <row r="78" spans="1:23" hidden="1">
      <c r="A78" s="2" t="s">
        <v>123</v>
      </c>
      <c r="B78" s="60" t="s">
        <v>114</v>
      </c>
      <c r="C78" s="60" t="s">
        <v>172</v>
      </c>
      <c r="D78" s="60" t="s">
        <v>173</v>
      </c>
      <c r="E78" s="60" t="s">
        <v>174</v>
      </c>
      <c r="F78" s="61">
        <v>244</v>
      </c>
      <c r="G78" s="62">
        <v>228</v>
      </c>
      <c r="H78" s="97"/>
      <c r="I78" s="63">
        <f>SUM(J78:U78)</f>
        <v>0</v>
      </c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>
        <f>I78</f>
        <v>0</v>
      </c>
      <c r="W78" s="63">
        <f t="shared" si="21"/>
        <v>0</v>
      </c>
    </row>
    <row r="79" spans="1:23" ht="29.25">
      <c r="A79" s="57" t="s">
        <v>85</v>
      </c>
      <c r="B79" s="58" t="s">
        <v>114</v>
      </c>
      <c r="C79" s="58" t="s">
        <v>172</v>
      </c>
      <c r="D79" s="58" t="s">
        <v>173</v>
      </c>
      <c r="E79" s="58" t="s">
        <v>174</v>
      </c>
      <c r="F79" s="59">
        <v>244</v>
      </c>
      <c r="G79" s="68">
        <v>310</v>
      </c>
      <c r="H79" s="95">
        <f>SUM(H80:H82)</f>
        <v>0</v>
      </c>
      <c r="I79" s="67">
        <f t="shared" ref="I79:W79" si="22">SUM(I80:I82)</f>
        <v>0</v>
      </c>
      <c r="J79" s="67">
        <f t="shared" si="22"/>
        <v>0</v>
      </c>
      <c r="K79" s="67">
        <f t="shared" si="22"/>
        <v>0</v>
      </c>
      <c r="L79" s="67">
        <f t="shared" si="22"/>
        <v>0</v>
      </c>
      <c r="M79" s="67">
        <f t="shared" si="22"/>
        <v>0</v>
      </c>
      <c r="N79" s="67">
        <f t="shared" si="22"/>
        <v>0</v>
      </c>
      <c r="O79" s="67">
        <f t="shared" si="22"/>
        <v>0</v>
      </c>
      <c r="P79" s="67">
        <f t="shared" si="22"/>
        <v>0</v>
      </c>
      <c r="Q79" s="67">
        <f t="shared" si="22"/>
        <v>0</v>
      </c>
      <c r="R79" s="67">
        <f t="shared" si="22"/>
        <v>0</v>
      </c>
      <c r="S79" s="67">
        <f t="shared" si="22"/>
        <v>0</v>
      </c>
      <c r="T79" s="67">
        <f t="shared" si="22"/>
        <v>0</v>
      </c>
      <c r="U79" s="67">
        <f t="shared" si="22"/>
        <v>0</v>
      </c>
      <c r="V79" s="67">
        <f t="shared" si="22"/>
        <v>0</v>
      </c>
      <c r="W79" s="67">
        <f t="shared" si="22"/>
        <v>0</v>
      </c>
    </row>
    <row r="80" spans="1:23">
      <c r="A80" s="2" t="str">
        <f>'[1]13'!A80</f>
        <v>триммер (бензокоса)</v>
      </c>
      <c r="B80" s="60" t="s">
        <v>114</v>
      </c>
      <c r="C80" s="60" t="s">
        <v>172</v>
      </c>
      <c r="D80" s="60" t="s">
        <v>173</v>
      </c>
      <c r="E80" s="60" t="s">
        <v>174</v>
      </c>
      <c r="F80" s="61">
        <v>244</v>
      </c>
      <c r="G80" s="62">
        <v>310</v>
      </c>
      <c r="H80" s="96"/>
      <c r="I80" s="63">
        <f t="shared" si="6"/>
        <v>0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63">
        <f>I80</f>
        <v>0</v>
      </c>
      <c r="W80" s="63">
        <f>V80</f>
        <v>0</v>
      </c>
    </row>
    <row r="81" spans="1:23" hidden="1">
      <c r="A81" s="2" t="str">
        <f>'[1]13'!A81</f>
        <v>водонагреватель</v>
      </c>
      <c r="B81" s="60" t="s">
        <v>114</v>
      </c>
      <c r="C81" s="60" t="s">
        <v>172</v>
      </c>
      <c r="D81" s="60" t="s">
        <v>173</v>
      </c>
      <c r="E81" s="60" t="s">
        <v>174</v>
      </c>
      <c r="F81" s="61">
        <v>244</v>
      </c>
      <c r="G81" s="62">
        <v>310</v>
      </c>
      <c r="H81" s="96"/>
      <c r="I81" s="63">
        <f t="shared" ref="I81:I82" si="23">SUM(J81:U81)</f>
        <v>0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63">
        <f t="shared" ref="V81:V82" si="24">I81</f>
        <v>0</v>
      </c>
      <c r="W81" s="63">
        <f t="shared" ref="W81:W82" si="25">V81</f>
        <v>0</v>
      </c>
    </row>
    <row r="82" spans="1:23" hidden="1">
      <c r="A82" s="2" t="str">
        <f>'[1]13'!A82</f>
        <v>видеокамера</v>
      </c>
      <c r="B82" s="60" t="s">
        <v>114</v>
      </c>
      <c r="C82" s="60" t="s">
        <v>172</v>
      </c>
      <c r="D82" s="60" t="s">
        <v>173</v>
      </c>
      <c r="E82" s="60" t="s">
        <v>174</v>
      </c>
      <c r="F82" s="61">
        <v>244</v>
      </c>
      <c r="G82" s="62">
        <v>310</v>
      </c>
      <c r="H82" s="96"/>
      <c r="I82" s="63">
        <f t="shared" si="23"/>
        <v>0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63">
        <f t="shared" si="24"/>
        <v>0</v>
      </c>
      <c r="W82" s="63">
        <f t="shared" si="25"/>
        <v>0</v>
      </c>
    </row>
    <row r="83" spans="1:23" ht="29.25">
      <c r="A83" s="57" t="s">
        <v>95</v>
      </c>
      <c r="B83" s="58" t="s">
        <v>114</v>
      </c>
      <c r="C83" s="58" t="s">
        <v>172</v>
      </c>
      <c r="D83" s="58" t="s">
        <v>173</v>
      </c>
      <c r="E83" s="58" t="s">
        <v>174</v>
      </c>
      <c r="F83" s="59">
        <v>244</v>
      </c>
      <c r="G83" s="68">
        <v>340</v>
      </c>
      <c r="H83" s="95">
        <f>H84+H86+H88+H90+H94+H96+H106</f>
        <v>35060</v>
      </c>
      <c r="I83" s="67">
        <f t="shared" ref="I83:W83" si="26">I84+I86+I88+I90+I94+I96+I106</f>
        <v>114000</v>
      </c>
      <c r="J83" s="67">
        <f t="shared" si="26"/>
        <v>0</v>
      </c>
      <c r="K83" s="67">
        <f t="shared" si="26"/>
        <v>16000</v>
      </c>
      <c r="L83" s="67">
        <f t="shared" si="26"/>
        <v>0</v>
      </c>
      <c r="M83" s="67">
        <f t="shared" si="26"/>
        <v>6000</v>
      </c>
      <c r="N83" s="67">
        <f t="shared" si="26"/>
        <v>50000</v>
      </c>
      <c r="O83" s="67">
        <f t="shared" si="26"/>
        <v>30000</v>
      </c>
      <c r="P83" s="67">
        <f t="shared" si="26"/>
        <v>0</v>
      </c>
      <c r="Q83" s="67">
        <f t="shared" si="26"/>
        <v>6000</v>
      </c>
      <c r="R83" s="67">
        <f t="shared" si="26"/>
        <v>0</v>
      </c>
      <c r="S83" s="67">
        <f t="shared" si="26"/>
        <v>0</v>
      </c>
      <c r="T83" s="67">
        <f t="shared" si="26"/>
        <v>6000</v>
      </c>
      <c r="U83" s="67">
        <f t="shared" si="26"/>
        <v>0</v>
      </c>
      <c r="V83" s="67">
        <f t="shared" si="26"/>
        <v>114000</v>
      </c>
      <c r="W83" s="67">
        <f t="shared" si="26"/>
        <v>114000</v>
      </c>
    </row>
    <row r="84" spans="1:23" ht="57.75">
      <c r="A84" s="57" t="s">
        <v>124</v>
      </c>
      <c r="B84" s="58" t="s">
        <v>114</v>
      </c>
      <c r="C84" s="58" t="s">
        <v>172</v>
      </c>
      <c r="D84" s="58" t="s">
        <v>173</v>
      </c>
      <c r="E84" s="58" t="s">
        <v>174</v>
      </c>
      <c r="F84" s="59">
        <v>244</v>
      </c>
      <c r="G84" s="68">
        <v>341</v>
      </c>
      <c r="H84" s="95">
        <f>H85</f>
        <v>0</v>
      </c>
      <c r="I84" s="67">
        <f t="shared" ref="I84:W84" si="27">I85</f>
        <v>0</v>
      </c>
      <c r="J84" s="67">
        <f t="shared" si="27"/>
        <v>0</v>
      </c>
      <c r="K84" s="67">
        <f t="shared" si="27"/>
        <v>0</v>
      </c>
      <c r="L84" s="67">
        <f t="shared" si="27"/>
        <v>0</v>
      </c>
      <c r="M84" s="67">
        <f t="shared" si="27"/>
        <v>0</v>
      </c>
      <c r="N84" s="67">
        <f t="shared" si="27"/>
        <v>0</v>
      </c>
      <c r="O84" s="67">
        <f t="shared" si="27"/>
        <v>0</v>
      </c>
      <c r="P84" s="67">
        <f t="shared" si="27"/>
        <v>0</v>
      </c>
      <c r="Q84" s="67">
        <f t="shared" si="27"/>
        <v>0</v>
      </c>
      <c r="R84" s="67">
        <f t="shared" si="27"/>
        <v>0</v>
      </c>
      <c r="S84" s="67">
        <f t="shared" si="27"/>
        <v>0</v>
      </c>
      <c r="T84" s="67">
        <f t="shared" si="27"/>
        <v>0</v>
      </c>
      <c r="U84" s="67">
        <f t="shared" si="27"/>
        <v>0</v>
      </c>
      <c r="V84" s="67">
        <f t="shared" si="27"/>
        <v>0</v>
      </c>
      <c r="W84" s="67">
        <f t="shared" si="27"/>
        <v>0</v>
      </c>
    </row>
    <row r="85" spans="1:23">
      <c r="A85" s="6" t="s">
        <v>180</v>
      </c>
      <c r="B85" s="60" t="s">
        <v>114</v>
      </c>
      <c r="C85" s="60" t="s">
        <v>172</v>
      </c>
      <c r="D85" s="60" t="s">
        <v>173</v>
      </c>
      <c r="E85" s="60" t="s">
        <v>174</v>
      </c>
      <c r="F85" s="61">
        <v>244</v>
      </c>
      <c r="G85" s="62">
        <v>341</v>
      </c>
      <c r="H85" s="96"/>
      <c r="I85" s="63">
        <f t="shared" si="6"/>
        <v>0</v>
      </c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63">
        <f>I85</f>
        <v>0</v>
      </c>
      <c r="W85" s="63">
        <f>V85</f>
        <v>0</v>
      </c>
    </row>
    <row r="86" spans="1:23" ht="29.25">
      <c r="A86" s="57" t="s">
        <v>125</v>
      </c>
      <c r="B86" s="58" t="s">
        <v>114</v>
      </c>
      <c r="C86" s="58" t="s">
        <v>172</v>
      </c>
      <c r="D86" s="58" t="s">
        <v>173</v>
      </c>
      <c r="E86" s="58" t="s">
        <v>174</v>
      </c>
      <c r="F86" s="59">
        <v>244</v>
      </c>
      <c r="G86" s="68">
        <v>342</v>
      </c>
      <c r="H86" s="95">
        <f>H87</f>
        <v>0</v>
      </c>
      <c r="I86" s="67">
        <f t="shared" ref="I86:W86" si="28">I87</f>
        <v>0</v>
      </c>
      <c r="J86" s="67">
        <f t="shared" si="28"/>
        <v>0</v>
      </c>
      <c r="K86" s="67">
        <f t="shared" si="28"/>
        <v>0</v>
      </c>
      <c r="L86" s="67">
        <f t="shared" si="28"/>
        <v>0</v>
      </c>
      <c r="M86" s="67">
        <f t="shared" si="28"/>
        <v>0</v>
      </c>
      <c r="N86" s="67">
        <f t="shared" si="28"/>
        <v>0</v>
      </c>
      <c r="O86" s="67">
        <f t="shared" si="28"/>
        <v>0</v>
      </c>
      <c r="P86" s="67">
        <f t="shared" si="28"/>
        <v>0</v>
      </c>
      <c r="Q86" s="67">
        <f t="shared" si="28"/>
        <v>0</v>
      </c>
      <c r="R86" s="67">
        <f t="shared" si="28"/>
        <v>0</v>
      </c>
      <c r="S86" s="67">
        <f t="shared" si="28"/>
        <v>0</v>
      </c>
      <c r="T86" s="67">
        <f t="shared" si="28"/>
        <v>0</v>
      </c>
      <c r="U86" s="67">
        <f t="shared" si="28"/>
        <v>0</v>
      </c>
      <c r="V86" s="67">
        <f t="shared" si="28"/>
        <v>0</v>
      </c>
      <c r="W86" s="67">
        <f t="shared" si="28"/>
        <v>0</v>
      </c>
    </row>
    <row r="87" spans="1:23" ht="38.25">
      <c r="A87" s="3" t="s">
        <v>126</v>
      </c>
      <c r="B87" s="60" t="s">
        <v>114</v>
      </c>
      <c r="C87" s="60" t="s">
        <v>172</v>
      </c>
      <c r="D87" s="60" t="s">
        <v>173</v>
      </c>
      <c r="E87" s="60" t="s">
        <v>174</v>
      </c>
      <c r="F87" s="61">
        <v>244</v>
      </c>
      <c r="G87" s="62">
        <v>342</v>
      </c>
      <c r="H87" s="96"/>
      <c r="I87" s="63">
        <f t="shared" si="6"/>
        <v>0</v>
      </c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63">
        <f>I87</f>
        <v>0</v>
      </c>
      <c r="W87" s="63">
        <f>V87</f>
        <v>0</v>
      </c>
    </row>
    <row r="88" spans="1:23" ht="29.25">
      <c r="A88" s="57" t="s">
        <v>127</v>
      </c>
      <c r="B88" s="58" t="s">
        <v>114</v>
      </c>
      <c r="C88" s="58" t="s">
        <v>172</v>
      </c>
      <c r="D88" s="58" t="s">
        <v>173</v>
      </c>
      <c r="E88" s="58" t="s">
        <v>174</v>
      </c>
      <c r="F88" s="59">
        <v>244</v>
      </c>
      <c r="G88" s="68">
        <v>343</v>
      </c>
      <c r="H88" s="95">
        <f>H89</f>
        <v>0</v>
      </c>
      <c r="I88" s="67">
        <f t="shared" ref="I88:W88" si="29">I89</f>
        <v>0</v>
      </c>
      <c r="J88" s="67">
        <f t="shared" si="29"/>
        <v>0</v>
      </c>
      <c r="K88" s="67">
        <f t="shared" si="29"/>
        <v>0</v>
      </c>
      <c r="L88" s="67">
        <f t="shared" si="29"/>
        <v>0</v>
      </c>
      <c r="M88" s="67">
        <f t="shared" si="29"/>
        <v>0</v>
      </c>
      <c r="N88" s="67">
        <f t="shared" si="29"/>
        <v>0</v>
      </c>
      <c r="O88" s="67">
        <f t="shared" si="29"/>
        <v>0</v>
      </c>
      <c r="P88" s="67">
        <f t="shared" si="29"/>
        <v>0</v>
      </c>
      <c r="Q88" s="67">
        <f t="shared" si="29"/>
        <v>0</v>
      </c>
      <c r="R88" s="67">
        <f t="shared" si="29"/>
        <v>0</v>
      </c>
      <c r="S88" s="67">
        <f t="shared" si="29"/>
        <v>0</v>
      </c>
      <c r="T88" s="67">
        <f t="shared" si="29"/>
        <v>0</v>
      </c>
      <c r="U88" s="67">
        <f t="shared" si="29"/>
        <v>0</v>
      </c>
      <c r="V88" s="67">
        <f t="shared" si="29"/>
        <v>0</v>
      </c>
      <c r="W88" s="67">
        <f t="shared" si="29"/>
        <v>0</v>
      </c>
    </row>
    <row r="89" spans="1:23">
      <c r="A89" s="3" t="s">
        <v>128</v>
      </c>
      <c r="B89" s="60" t="s">
        <v>114</v>
      </c>
      <c r="C89" s="60" t="s">
        <v>172</v>
      </c>
      <c r="D89" s="60" t="s">
        <v>173</v>
      </c>
      <c r="E89" s="60" t="s">
        <v>174</v>
      </c>
      <c r="F89" s="61">
        <v>244</v>
      </c>
      <c r="G89" s="62">
        <v>343</v>
      </c>
      <c r="H89" s="96"/>
      <c r="I89" s="63">
        <f t="shared" si="6"/>
        <v>0</v>
      </c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63">
        <f>I89</f>
        <v>0</v>
      </c>
      <c r="W89" s="63">
        <f>V89</f>
        <v>0</v>
      </c>
    </row>
    <row r="90" spans="1:23" ht="29.25">
      <c r="A90" s="57" t="s">
        <v>129</v>
      </c>
      <c r="B90" s="58" t="s">
        <v>114</v>
      </c>
      <c r="C90" s="58" t="s">
        <v>172</v>
      </c>
      <c r="D90" s="58" t="s">
        <v>173</v>
      </c>
      <c r="E90" s="58" t="s">
        <v>174</v>
      </c>
      <c r="F90" s="59">
        <v>244</v>
      </c>
      <c r="G90" s="68">
        <v>344</v>
      </c>
      <c r="H90" s="95">
        <f>SUM(H91:H93)</f>
        <v>35060</v>
      </c>
      <c r="I90" s="67">
        <f t="shared" ref="I90:W90" si="30">SUM(I91:I93)</f>
        <v>50000</v>
      </c>
      <c r="J90" s="67">
        <f t="shared" si="30"/>
        <v>0</v>
      </c>
      <c r="K90" s="67">
        <f t="shared" si="30"/>
        <v>0</v>
      </c>
      <c r="L90" s="67">
        <f t="shared" si="30"/>
        <v>0</v>
      </c>
      <c r="M90" s="67">
        <f t="shared" si="30"/>
        <v>0</v>
      </c>
      <c r="N90" s="67">
        <f t="shared" si="30"/>
        <v>50000</v>
      </c>
      <c r="O90" s="67">
        <f t="shared" si="30"/>
        <v>0</v>
      </c>
      <c r="P90" s="67">
        <f t="shared" si="30"/>
        <v>0</v>
      </c>
      <c r="Q90" s="67">
        <f t="shared" si="30"/>
        <v>0</v>
      </c>
      <c r="R90" s="67">
        <f t="shared" si="30"/>
        <v>0</v>
      </c>
      <c r="S90" s="67">
        <f t="shared" si="30"/>
        <v>0</v>
      </c>
      <c r="T90" s="67">
        <f t="shared" si="30"/>
        <v>0</v>
      </c>
      <c r="U90" s="67">
        <f t="shared" si="30"/>
        <v>0</v>
      </c>
      <c r="V90" s="67">
        <f t="shared" si="30"/>
        <v>50000</v>
      </c>
      <c r="W90" s="67">
        <f t="shared" si="30"/>
        <v>50000</v>
      </c>
    </row>
    <row r="91" spans="1:23" hidden="1">
      <c r="A91" s="3" t="str">
        <f>'[1]13'!A91</f>
        <v xml:space="preserve">Линолиум для кабинета </v>
      </c>
      <c r="B91" s="60" t="s">
        <v>114</v>
      </c>
      <c r="C91" s="60" t="s">
        <v>172</v>
      </c>
      <c r="D91" s="60" t="s">
        <v>173</v>
      </c>
      <c r="E91" s="60" t="s">
        <v>174</v>
      </c>
      <c r="F91" s="61">
        <v>244</v>
      </c>
      <c r="G91" s="62">
        <v>344</v>
      </c>
      <c r="H91" s="96"/>
      <c r="I91" s="63">
        <f t="shared" si="6"/>
        <v>0</v>
      </c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63">
        <f>I91</f>
        <v>0</v>
      </c>
      <c r="W91" s="63">
        <f>V91</f>
        <v>0</v>
      </c>
    </row>
    <row r="92" spans="1:23">
      <c r="A92" s="3" t="str">
        <f>'[1]13'!A92</f>
        <v xml:space="preserve">Приобретение краски </v>
      </c>
      <c r="B92" s="60" t="s">
        <v>114</v>
      </c>
      <c r="C92" s="60" t="s">
        <v>172</v>
      </c>
      <c r="D92" s="60" t="s">
        <v>173</v>
      </c>
      <c r="E92" s="60" t="s">
        <v>174</v>
      </c>
      <c r="F92" s="61">
        <v>244</v>
      </c>
      <c r="G92" s="62">
        <v>344</v>
      </c>
      <c r="H92" s="96">
        <v>24060</v>
      </c>
      <c r="I92" s="63">
        <f t="shared" si="6"/>
        <v>50000</v>
      </c>
      <c r="J92" s="71"/>
      <c r="K92" s="71"/>
      <c r="L92" s="71"/>
      <c r="M92" s="63"/>
      <c r="N92" s="63">
        <v>50000</v>
      </c>
      <c r="O92" s="71"/>
      <c r="P92" s="71"/>
      <c r="Q92" s="71"/>
      <c r="R92" s="71"/>
      <c r="S92" s="71"/>
      <c r="T92" s="71"/>
      <c r="U92" s="71"/>
      <c r="V92" s="63">
        <f t="shared" ref="V92:V93" si="31">I92</f>
        <v>50000</v>
      </c>
      <c r="W92" s="63">
        <f t="shared" ref="W92:W93" si="32">V92</f>
        <v>50000</v>
      </c>
    </row>
    <row r="93" spans="1:23">
      <c r="A93" s="3" t="str">
        <f>'[1]13'!A93</f>
        <v>Строительные материалы</v>
      </c>
      <c r="B93" s="60" t="s">
        <v>114</v>
      </c>
      <c r="C93" s="60" t="s">
        <v>172</v>
      </c>
      <c r="D93" s="60" t="s">
        <v>173</v>
      </c>
      <c r="E93" s="60" t="s">
        <v>174</v>
      </c>
      <c r="F93" s="61">
        <v>244</v>
      </c>
      <c r="G93" s="62">
        <v>344</v>
      </c>
      <c r="H93" s="96">
        <v>11000</v>
      </c>
      <c r="I93" s="63">
        <f t="shared" si="6"/>
        <v>0</v>
      </c>
      <c r="J93" s="71"/>
      <c r="K93" s="71"/>
      <c r="L93" s="71"/>
      <c r="M93" s="63"/>
      <c r="N93" s="63"/>
      <c r="O93" s="71"/>
      <c r="P93" s="71"/>
      <c r="Q93" s="71"/>
      <c r="R93" s="71"/>
      <c r="S93" s="71"/>
      <c r="T93" s="71"/>
      <c r="U93" s="71"/>
      <c r="V93" s="63">
        <f t="shared" si="31"/>
        <v>0</v>
      </c>
      <c r="W93" s="63">
        <f t="shared" si="32"/>
        <v>0</v>
      </c>
    </row>
    <row r="94" spans="1:23" ht="29.25">
      <c r="A94" s="57" t="s">
        <v>130</v>
      </c>
      <c r="B94" s="58" t="s">
        <v>114</v>
      </c>
      <c r="C94" s="58" t="s">
        <v>172</v>
      </c>
      <c r="D94" s="58" t="s">
        <v>173</v>
      </c>
      <c r="E94" s="58" t="s">
        <v>174</v>
      </c>
      <c r="F94" s="59">
        <v>244</v>
      </c>
      <c r="G94" s="68">
        <v>345</v>
      </c>
      <c r="H94" s="95">
        <f>H95</f>
        <v>0</v>
      </c>
      <c r="I94" s="67">
        <f t="shared" ref="I94:W94" si="33">I95</f>
        <v>10000</v>
      </c>
      <c r="J94" s="67">
        <f t="shared" si="33"/>
        <v>0</v>
      </c>
      <c r="K94" s="67">
        <f t="shared" si="33"/>
        <v>10000</v>
      </c>
      <c r="L94" s="67">
        <f t="shared" si="33"/>
        <v>0</v>
      </c>
      <c r="M94" s="67">
        <f t="shared" si="33"/>
        <v>0</v>
      </c>
      <c r="N94" s="67">
        <f t="shared" si="33"/>
        <v>0</v>
      </c>
      <c r="O94" s="67">
        <f t="shared" si="33"/>
        <v>0</v>
      </c>
      <c r="P94" s="67">
        <f t="shared" si="33"/>
        <v>0</v>
      </c>
      <c r="Q94" s="67">
        <f t="shared" si="33"/>
        <v>0</v>
      </c>
      <c r="R94" s="67">
        <f t="shared" si="33"/>
        <v>0</v>
      </c>
      <c r="S94" s="67">
        <f t="shared" si="33"/>
        <v>0</v>
      </c>
      <c r="T94" s="67">
        <f t="shared" si="33"/>
        <v>0</v>
      </c>
      <c r="U94" s="67">
        <f t="shared" si="33"/>
        <v>0</v>
      </c>
      <c r="V94" s="67">
        <f t="shared" si="33"/>
        <v>10000</v>
      </c>
      <c r="W94" s="67">
        <f t="shared" si="33"/>
        <v>10000</v>
      </c>
    </row>
    <row r="95" spans="1:23">
      <c r="A95" s="3" t="s">
        <v>131</v>
      </c>
      <c r="B95" s="60" t="s">
        <v>114</v>
      </c>
      <c r="C95" s="60" t="s">
        <v>172</v>
      </c>
      <c r="D95" s="60" t="s">
        <v>173</v>
      </c>
      <c r="E95" s="60" t="s">
        <v>174</v>
      </c>
      <c r="F95" s="61">
        <v>244</v>
      </c>
      <c r="G95" s="62">
        <v>345</v>
      </c>
      <c r="H95" s="96"/>
      <c r="I95" s="63">
        <f t="shared" si="6"/>
        <v>10000</v>
      </c>
      <c r="J95" s="71"/>
      <c r="K95" s="63">
        <v>10000</v>
      </c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63">
        <f>I95</f>
        <v>10000</v>
      </c>
      <c r="W95" s="63">
        <f>V95</f>
        <v>10000</v>
      </c>
    </row>
    <row r="96" spans="1:23" ht="43.5">
      <c r="A96" s="57" t="s">
        <v>132</v>
      </c>
      <c r="B96" s="58" t="s">
        <v>114</v>
      </c>
      <c r="C96" s="58" t="s">
        <v>172</v>
      </c>
      <c r="D96" s="58" t="s">
        <v>173</v>
      </c>
      <c r="E96" s="58" t="s">
        <v>174</v>
      </c>
      <c r="F96" s="59">
        <v>244</v>
      </c>
      <c r="G96" s="68">
        <v>346</v>
      </c>
      <c r="H96" s="95">
        <f>SUM(H97:H105)</f>
        <v>0</v>
      </c>
      <c r="I96" s="67">
        <f t="shared" ref="I96:W96" si="34">SUM(I97:I105)</f>
        <v>54000</v>
      </c>
      <c r="J96" s="67">
        <f t="shared" si="34"/>
        <v>0</v>
      </c>
      <c r="K96" s="67">
        <f t="shared" si="34"/>
        <v>6000</v>
      </c>
      <c r="L96" s="67">
        <f t="shared" si="34"/>
        <v>0</v>
      </c>
      <c r="M96" s="67">
        <f t="shared" si="34"/>
        <v>6000</v>
      </c>
      <c r="N96" s="67">
        <f t="shared" si="34"/>
        <v>0</v>
      </c>
      <c r="O96" s="67">
        <f t="shared" si="34"/>
        <v>30000</v>
      </c>
      <c r="P96" s="67">
        <f t="shared" si="34"/>
        <v>0</v>
      </c>
      <c r="Q96" s="67">
        <f t="shared" si="34"/>
        <v>6000</v>
      </c>
      <c r="R96" s="67">
        <f t="shared" si="34"/>
        <v>0</v>
      </c>
      <c r="S96" s="67">
        <f t="shared" si="34"/>
        <v>0</v>
      </c>
      <c r="T96" s="67">
        <f t="shared" si="34"/>
        <v>6000</v>
      </c>
      <c r="U96" s="67">
        <f t="shared" si="34"/>
        <v>0</v>
      </c>
      <c r="V96" s="67">
        <f t="shared" si="34"/>
        <v>54000</v>
      </c>
      <c r="W96" s="67">
        <f t="shared" si="34"/>
        <v>54000</v>
      </c>
    </row>
    <row r="97" spans="1:23" hidden="1">
      <c r="A97" s="3" t="str">
        <f>'[1]13'!A97</f>
        <v>Приобретение посуды для столовой</v>
      </c>
      <c r="B97" s="60" t="s">
        <v>114</v>
      </c>
      <c r="C97" s="60" t="s">
        <v>172</v>
      </c>
      <c r="D97" s="60" t="s">
        <v>173</v>
      </c>
      <c r="E97" s="60" t="s">
        <v>174</v>
      </c>
      <c r="F97" s="61">
        <v>244</v>
      </c>
      <c r="G97" s="62">
        <v>346</v>
      </c>
      <c r="H97" s="96"/>
      <c r="I97" s="63">
        <f t="shared" si="6"/>
        <v>0</v>
      </c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>
        <f>I97</f>
        <v>0</v>
      </c>
      <c r="W97" s="63">
        <f>V97</f>
        <v>0</v>
      </c>
    </row>
    <row r="98" spans="1:23" ht="26.25" hidden="1" customHeight="1">
      <c r="A98" s="3" t="str">
        <f>'[1]13'!A98</f>
        <v>Приобретение клуппов</v>
      </c>
      <c r="B98" s="60" t="s">
        <v>114</v>
      </c>
      <c r="C98" s="60" t="s">
        <v>172</v>
      </c>
      <c r="D98" s="60" t="s">
        <v>173</v>
      </c>
      <c r="E98" s="60" t="s">
        <v>174</v>
      </c>
      <c r="F98" s="61">
        <v>244</v>
      </c>
      <c r="G98" s="62">
        <v>346</v>
      </c>
      <c r="H98" s="96"/>
      <c r="I98" s="63">
        <f t="shared" si="6"/>
        <v>0</v>
      </c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>
        <f t="shared" ref="V98:V105" si="35">I98</f>
        <v>0</v>
      </c>
      <c r="W98" s="63">
        <f t="shared" ref="W98:W105" si="36">V98</f>
        <v>0</v>
      </c>
    </row>
    <row r="99" spans="1:23" hidden="1">
      <c r="A99" s="3" t="str">
        <f>'[1]13'!A99</f>
        <v>Огнетушитель</v>
      </c>
      <c r="B99" s="60" t="s">
        <v>114</v>
      </c>
      <c r="C99" s="60" t="s">
        <v>172</v>
      </c>
      <c r="D99" s="60" t="s">
        <v>173</v>
      </c>
      <c r="E99" s="60" t="s">
        <v>174</v>
      </c>
      <c r="F99" s="61">
        <v>244</v>
      </c>
      <c r="G99" s="62">
        <v>346</v>
      </c>
      <c r="H99" s="96"/>
      <c r="I99" s="63">
        <f t="shared" ref="I99:I112" si="37">SUM(J99:U99)</f>
        <v>0</v>
      </c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>
        <f t="shared" si="35"/>
        <v>0</v>
      </c>
      <c r="W99" s="63">
        <f t="shared" si="36"/>
        <v>0</v>
      </c>
    </row>
    <row r="100" spans="1:23" hidden="1">
      <c r="A100" s="3" t="str">
        <f>'[1]13'!A100</f>
        <v>Комплектующие к сантехнике</v>
      </c>
      <c r="B100" s="60" t="s">
        <v>114</v>
      </c>
      <c r="C100" s="60" t="s">
        <v>172</v>
      </c>
      <c r="D100" s="60" t="s">
        <v>173</v>
      </c>
      <c r="E100" s="60" t="s">
        <v>174</v>
      </c>
      <c r="F100" s="61">
        <v>244</v>
      </c>
      <c r="G100" s="62">
        <v>346</v>
      </c>
      <c r="H100" s="96"/>
      <c r="I100" s="63">
        <f t="shared" si="37"/>
        <v>0</v>
      </c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>
        <f t="shared" si="35"/>
        <v>0</v>
      </c>
      <c r="W100" s="63">
        <f t="shared" si="36"/>
        <v>0</v>
      </c>
    </row>
    <row r="101" spans="1:23">
      <c r="A101" s="3" t="str">
        <f>'[1]13'!A101</f>
        <v>Прочие расходы</v>
      </c>
      <c r="B101" s="60" t="s">
        <v>114</v>
      </c>
      <c r="C101" s="60" t="s">
        <v>172</v>
      </c>
      <c r="D101" s="60" t="s">
        <v>173</v>
      </c>
      <c r="E101" s="60" t="s">
        <v>174</v>
      </c>
      <c r="F101" s="61">
        <v>244</v>
      </c>
      <c r="G101" s="62">
        <v>346</v>
      </c>
      <c r="H101" s="96"/>
      <c r="I101" s="63">
        <f t="shared" si="37"/>
        <v>54000</v>
      </c>
      <c r="J101" s="63"/>
      <c r="K101" s="63">
        <v>6000</v>
      </c>
      <c r="L101" s="63"/>
      <c r="M101" s="63">
        <v>6000</v>
      </c>
      <c r="N101" s="63"/>
      <c r="O101" s="63">
        <v>30000</v>
      </c>
      <c r="P101" s="63"/>
      <c r="Q101" s="63">
        <v>6000</v>
      </c>
      <c r="R101" s="63"/>
      <c r="S101" s="63"/>
      <c r="T101" s="63">
        <v>6000</v>
      </c>
      <c r="U101" s="63"/>
      <c r="V101" s="63">
        <f t="shared" si="35"/>
        <v>54000</v>
      </c>
      <c r="W101" s="63">
        <f t="shared" si="36"/>
        <v>54000</v>
      </c>
    </row>
    <row r="102" spans="1:23" ht="38.25" hidden="1">
      <c r="A102" s="3" t="str">
        <f>'[1]13'!A102</f>
        <v>Приобретение дезинфецирующих средств и средств индивидуальной защиты</v>
      </c>
      <c r="B102" s="60" t="s">
        <v>114</v>
      </c>
      <c r="C102" s="60" t="s">
        <v>172</v>
      </c>
      <c r="D102" s="60" t="s">
        <v>173</v>
      </c>
      <c r="E102" s="60" t="s">
        <v>174</v>
      </c>
      <c r="F102" s="61">
        <v>244</v>
      </c>
      <c r="G102" s="62">
        <v>346</v>
      </c>
      <c r="H102" s="96"/>
      <c r="I102" s="63">
        <f t="shared" si="37"/>
        <v>0</v>
      </c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>
        <f t="shared" si="35"/>
        <v>0</v>
      </c>
      <c r="W102" s="63">
        <f t="shared" si="36"/>
        <v>0</v>
      </c>
    </row>
    <row r="103" spans="1:23" hidden="1">
      <c r="A103" s="3" t="str">
        <f>'[1]13'!A103</f>
        <v>Сантехническое оборудование</v>
      </c>
      <c r="B103" s="60" t="s">
        <v>114</v>
      </c>
      <c r="C103" s="60" t="s">
        <v>172</v>
      </c>
      <c r="D103" s="60" t="s">
        <v>173</v>
      </c>
      <c r="E103" s="60" t="s">
        <v>174</v>
      </c>
      <c r="F103" s="61">
        <v>244</v>
      </c>
      <c r="G103" s="62">
        <v>346</v>
      </c>
      <c r="H103" s="96"/>
      <c r="I103" s="63">
        <f t="shared" si="37"/>
        <v>0</v>
      </c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>
        <f t="shared" si="35"/>
        <v>0</v>
      </c>
      <c r="W103" s="63">
        <f t="shared" si="36"/>
        <v>0</v>
      </c>
    </row>
    <row r="104" spans="1:23" ht="15" hidden="1" customHeight="1">
      <c r="A104" s="3" t="str">
        <f>'[1]13'!A104</f>
        <v>Электротовары</v>
      </c>
      <c r="B104" s="60" t="s">
        <v>114</v>
      </c>
      <c r="C104" s="60" t="s">
        <v>172</v>
      </c>
      <c r="D104" s="60" t="s">
        <v>173</v>
      </c>
      <c r="E104" s="60" t="s">
        <v>174</v>
      </c>
      <c r="F104" s="61">
        <v>244</v>
      </c>
      <c r="G104" s="62">
        <v>346</v>
      </c>
      <c r="H104" s="96"/>
      <c r="I104" s="63">
        <f t="shared" si="37"/>
        <v>0</v>
      </c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>
        <f t="shared" si="35"/>
        <v>0</v>
      </c>
      <c r="W104" s="63">
        <f t="shared" si="36"/>
        <v>0</v>
      </c>
    </row>
    <row r="105" spans="1:23" ht="15" hidden="1" customHeight="1">
      <c r="A105" s="3" t="str">
        <f>'[1]13'!A105</f>
        <v>Москитные сетки</v>
      </c>
      <c r="B105" s="60" t="s">
        <v>114</v>
      </c>
      <c r="C105" s="60" t="s">
        <v>172</v>
      </c>
      <c r="D105" s="60" t="s">
        <v>173</v>
      </c>
      <c r="E105" s="60" t="s">
        <v>174</v>
      </c>
      <c r="F105" s="61">
        <v>244</v>
      </c>
      <c r="G105" s="62">
        <v>346</v>
      </c>
      <c r="H105" s="96"/>
      <c r="I105" s="63">
        <f t="shared" si="37"/>
        <v>0</v>
      </c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>
        <f t="shared" si="35"/>
        <v>0</v>
      </c>
      <c r="W105" s="63">
        <f t="shared" si="36"/>
        <v>0</v>
      </c>
    </row>
    <row r="106" spans="1:23" ht="43.5">
      <c r="A106" s="57" t="s">
        <v>133</v>
      </c>
      <c r="B106" s="58" t="s">
        <v>114</v>
      </c>
      <c r="C106" s="58" t="s">
        <v>172</v>
      </c>
      <c r="D106" s="58" t="s">
        <v>173</v>
      </c>
      <c r="E106" s="58" t="s">
        <v>174</v>
      </c>
      <c r="F106" s="59">
        <v>244</v>
      </c>
      <c r="G106" s="68">
        <v>349</v>
      </c>
      <c r="H106" s="95">
        <f>H107</f>
        <v>0</v>
      </c>
      <c r="I106" s="67">
        <f t="shared" ref="I106:W106" si="38">I107</f>
        <v>0</v>
      </c>
      <c r="J106" s="67">
        <f t="shared" si="38"/>
        <v>0</v>
      </c>
      <c r="K106" s="67">
        <f t="shared" si="38"/>
        <v>0</v>
      </c>
      <c r="L106" s="67">
        <f t="shared" si="38"/>
        <v>0</v>
      </c>
      <c r="M106" s="67">
        <f t="shared" si="38"/>
        <v>0</v>
      </c>
      <c r="N106" s="67">
        <f t="shared" si="38"/>
        <v>0</v>
      </c>
      <c r="O106" s="67">
        <f t="shared" si="38"/>
        <v>0</v>
      </c>
      <c r="P106" s="67">
        <f t="shared" si="38"/>
        <v>0</v>
      </c>
      <c r="Q106" s="67">
        <f t="shared" si="38"/>
        <v>0</v>
      </c>
      <c r="R106" s="67">
        <f t="shared" si="38"/>
        <v>0</v>
      </c>
      <c r="S106" s="67">
        <f t="shared" si="38"/>
        <v>0</v>
      </c>
      <c r="T106" s="67">
        <f t="shared" si="38"/>
        <v>0</v>
      </c>
      <c r="U106" s="67">
        <f t="shared" si="38"/>
        <v>0</v>
      </c>
      <c r="V106" s="67">
        <f t="shared" si="38"/>
        <v>0</v>
      </c>
      <c r="W106" s="67">
        <f t="shared" si="38"/>
        <v>0</v>
      </c>
    </row>
    <row r="107" spans="1:23" ht="25.5">
      <c r="A107" s="3" t="s">
        <v>134</v>
      </c>
      <c r="B107" s="60" t="s">
        <v>114</v>
      </c>
      <c r="C107" s="60" t="s">
        <v>172</v>
      </c>
      <c r="D107" s="60" t="s">
        <v>173</v>
      </c>
      <c r="E107" s="60" t="s">
        <v>174</v>
      </c>
      <c r="F107" s="61">
        <v>244</v>
      </c>
      <c r="G107" s="62">
        <v>349</v>
      </c>
      <c r="H107" s="96"/>
      <c r="I107" s="63">
        <f t="shared" si="37"/>
        <v>0</v>
      </c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63">
        <f>I107</f>
        <v>0</v>
      </c>
      <c r="W107" s="63">
        <f>V107</f>
        <v>0</v>
      </c>
    </row>
    <row r="108" spans="1:23" ht="29.25">
      <c r="A108" s="66" t="s">
        <v>135</v>
      </c>
      <c r="B108" s="58" t="s">
        <v>114</v>
      </c>
      <c r="C108" s="58" t="s">
        <v>172</v>
      </c>
      <c r="D108" s="58" t="s">
        <v>173</v>
      </c>
      <c r="E108" s="58" t="s">
        <v>174</v>
      </c>
      <c r="F108" s="59">
        <v>247</v>
      </c>
      <c r="G108" s="68">
        <v>223</v>
      </c>
      <c r="H108" s="95">
        <f>SUM(H109:H112)</f>
        <v>771978.23</v>
      </c>
      <c r="I108" s="67">
        <f t="shared" ref="I108:W108" si="39">SUM(I109:I112)</f>
        <v>1350000</v>
      </c>
      <c r="J108" s="67">
        <f t="shared" si="39"/>
        <v>120000</v>
      </c>
      <c r="K108" s="67">
        <f t="shared" si="39"/>
        <v>120000</v>
      </c>
      <c r="L108" s="67">
        <f t="shared" si="39"/>
        <v>120000</v>
      </c>
      <c r="M108" s="67">
        <f t="shared" si="39"/>
        <v>120000</v>
      </c>
      <c r="N108" s="67">
        <f t="shared" si="39"/>
        <v>120000</v>
      </c>
      <c r="O108" s="67">
        <f t="shared" si="39"/>
        <v>120000</v>
      </c>
      <c r="P108" s="67">
        <f t="shared" si="39"/>
        <v>120000</v>
      </c>
      <c r="Q108" s="67">
        <f t="shared" si="39"/>
        <v>120000</v>
      </c>
      <c r="R108" s="67">
        <f t="shared" si="39"/>
        <v>120000</v>
      </c>
      <c r="S108" s="67">
        <f t="shared" si="39"/>
        <v>120000</v>
      </c>
      <c r="T108" s="67">
        <f t="shared" si="39"/>
        <v>120000</v>
      </c>
      <c r="U108" s="67">
        <f t="shared" si="39"/>
        <v>30000</v>
      </c>
      <c r="V108" s="67">
        <f t="shared" si="39"/>
        <v>1350000</v>
      </c>
      <c r="W108" s="67">
        <f t="shared" si="39"/>
        <v>1350000</v>
      </c>
    </row>
    <row r="109" spans="1:23">
      <c r="A109" s="2" t="str">
        <f>'[1]13'!A109</f>
        <v>электроэнергия</v>
      </c>
      <c r="B109" s="60" t="s">
        <v>114</v>
      </c>
      <c r="C109" s="60" t="s">
        <v>172</v>
      </c>
      <c r="D109" s="60" t="s">
        <v>173</v>
      </c>
      <c r="E109" s="60" t="s">
        <v>174</v>
      </c>
      <c r="F109" s="61">
        <v>247</v>
      </c>
      <c r="G109" s="62">
        <v>223</v>
      </c>
      <c r="H109" s="96">
        <f>677825.69+94152.54</f>
        <v>771978.23</v>
      </c>
      <c r="I109" s="63">
        <f t="shared" si="37"/>
        <v>1350000</v>
      </c>
      <c r="J109" s="63">
        <v>120000</v>
      </c>
      <c r="K109" s="63">
        <v>120000</v>
      </c>
      <c r="L109" s="63">
        <v>120000</v>
      </c>
      <c r="M109" s="63">
        <v>120000</v>
      </c>
      <c r="N109" s="63">
        <v>120000</v>
      </c>
      <c r="O109" s="63">
        <v>120000</v>
      </c>
      <c r="P109" s="63">
        <v>120000</v>
      </c>
      <c r="Q109" s="63">
        <v>120000</v>
      </c>
      <c r="R109" s="63">
        <v>120000</v>
      </c>
      <c r="S109" s="63">
        <v>120000</v>
      </c>
      <c r="T109" s="63">
        <v>120000</v>
      </c>
      <c r="U109" s="63">
        <v>30000</v>
      </c>
      <c r="V109" s="63">
        <f>I109</f>
        <v>1350000</v>
      </c>
      <c r="W109" s="63">
        <f>V109</f>
        <v>1350000</v>
      </c>
    </row>
    <row r="110" spans="1:23">
      <c r="A110" s="2" t="str">
        <f>'[1]13'!A110</f>
        <v>теплоснабжение</v>
      </c>
      <c r="B110" s="60" t="s">
        <v>114</v>
      </c>
      <c r="C110" s="60" t="s">
        <v>172</v>
      </c>
      <c r="D110" s="60" t="s">
        <v>173</v>
      </c>
      <c r="E110" s="60" t="s">
        <v>174</v>
      </c>
      <c r="F110" s="61">
        <v>247</v>
      </c>
      <c r="G110" s="62">
        <v>223</v>
      </c>
      <c r="H110" s="96"/>
      <c r="I110" s="63">
        <f t="shared" si="37"/>
        <v>0</v>
      </c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>
        <f t="shared" ref="V110:V112" si="40">I110</f>
        <v>0</v>
      </c>
      <c r="W110" s="63">
        <f t="shared" ref="W110:W112" si="41">V110</f>
        <v>0</v>
      </c>
    </row>
    <row r="111" spans="1:23">
      <c r="A111" s="2" t="str">
        <f>'[1]13'!A111</f>
        <v>теплоснабжение (гараж)</v>
      </c>
      <c r="B111" s="60" t="s">
        <v>114</v>
      </c>
      <c r="C111" s="60" t="s">
        <v>172</v>
      </c>
      <c r="D111" s="60" t="s">
        <v>173</v>
      </c>
      <c r="E111" s="60" t="s">
        <v>174</v>
      </c>
      <c r="F111" s="61">
        <v>247</v>
      </c>
      <c r="G111" s="62">
        <v>223</v>
      </c>
      <c r="H111" s="96"/>
      <c r="I111" s="63">
        <f t="shared" ref="I111" si="42">SUM(J111:U111)</f>
        <v>0</v>
      </c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>
        <f t="shared" si="40"/>
        <v>0</v>
      </c>
      <c r="W111" s="63">
        <f t="shared" si="41"/>
        <v>0</v>
      </c>
    </row>
    <row r="112" spans="1:23">
      <c r="A112" s="2" t="str">
        <f>'[1]13'!A112</f>
        <v>горячее водоснабжение</v>
      </c>
      <c r="B112" s="60" t="s">
        <v>114</v>
      </c>
      <c r="C112" s="60" t="s">
        <v>172</v>
      </c>
      <c r="D112" s="60" t="s">
        <v>173</v>
      </c>
      <c r="E112" s="60" t="s">
        <v>174</v>
      </c>
      <c r="F112" s="61">
        <v>247</v>
      </c>
      <c r="G112" s="62">
        <v>223</v>
      </c>
      <c r="H112" s="96"/>
      <c r="I112" s="63">
        <f t="shared" si="37"/>
        <v>0</v>
      </c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>
        <f t="shared" si="40"/>
        <v>0</v>
      </c>
      <c r="W112" s="63">
        <f t="shared" si="41"/>
        <v>0</v>
      </c>
    </row>
    <row r="113" spans="1:23">
      <c r="A113" s="57" t="s">
        <v>181</v>
      </c>
      <c r="B113" s="58" t="s">
        <v>114</v>
      </c>
      <c r="C113" s="58" t="s">
        <v>172</v>
      </c>
      <c r="D113" s="58" t="s">
        <v>173</v>
      </c>
      <c r="E113" s="58" t="s">
        <v>174</v>
      </c>
      <c r="F113" s="59">
        <v>852</v>
      </c>
      <c r="G113" s="68">
        <v>290</v>
      </c>
      <c r="H113" s="95">
        <f>H114</f>
        <v>0</v>
      </c>
      <c r="I113" s="67">
        <f t="shared" ref="I113:W115" si="43">I114</f>
        <v>0</v>
      </c>
      <c r="J113" s="67">
        <f t="shared" si="43"/>
        <v>0</v>
      </c>
      <c r="K113" s="67">
        <f t="shared" si="43"/>
        <v>0</v>
      </c>
      <c r="L113" s="67">
        <f t="shared" si="43"/>
        <v>0</v>
      </c>
      <c r="M113" s="67">
        <f t="shared" si="43"/>
        <v>0</v>
      </c>
      <c r="N113" s="67">
        <f t="shared" si="43"/>
        <v>0</v>
      </c>
      <c r="O113" s="67">
        <f t="shared" si="43"/>
        <v>0</v>
      </c>
      <c r="P113" s="67">
        <f t="shared" si="43"/>
        <v>0</v>
      </c>
      <c r="Q113" s="67">
        <f t="shared" si="43"/>
        <v>0</v>
      </c>
      <c r="R113" s="67">
        <f t="shared" si="43"/>
        <v>0</v>
      </c>
      <c r="S113" s="67">
        <f t="shared" si="43"/>
        <v>0</v>
      </c>
      <c r="T113" s="67">
        <f t="shared" si="43"/>
        <v>0</v>
      </c>
      <c r="U113" s="67">
        <f t="shared" si="43"/>
        <v>0</v>
      </c>
      <c r="V113" s="67">
        <f t="shared" si="43"/>
        <v>0</v>
      </c>
      <c r="W113" s="67">
        <f t="shared" si="43"/>
        <v>0</v>
      </c>
    </row>
    <row r="114" spans="1:23">
      <c r="A114" s="3" t="s">
        <v>182</v>
      </c>
      <c r="B114" s="60" t="s">
        <v>114</v>
      </c>
      <c r="C114" s="60" t="s">
        <v>172</v>
      </c>
      <c r="D114" s="60" t="s">
        <v>173</v>
      </c>
      <c r="E114" s="60" t="s">
        <v>174</v>
      </c>
      <c r="F114" s="61">
        <v>852</v>
      </c>
      <c r="G114" s="62">
        <v>291</v>
      </c>
      <c r="H114" s="96"/>
      <c r="I114" s="63">
        <f t="shared" ref="I114" si="44">SUM(J114:U114)</f>
        <v>0</v>
      </c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63">
        <f>I114</f>
        <v>0</v>
      </c>
      <c r="W114" s="63">
        <f>V114</f>
        <v>0</v>
      </c>
    </row>
    <row r="115" spans="1:23">
      <c r="A115" s="57" t="s">
        <v>183</v>
      </c>
      <c r="B115" s="58" t="s">
        <v>114</v>
      </c>
      <c r="C115" s="58" t="s">
        <v>172</v>
      </c>
      <c r="D115" s="58" t="s">
        <v>173</v>
      </c>
      <c r="E115" s="58" t="s">
        <v>174</v>
      </c>
      <c r="F115" s="59">
        <v>853</v>
      </c>
      <c r="G115" s="68">
        <v>290</v>
      </c>
      <c r="H115" s="95">
        <f>H116</f>
        <v>0</v>
      </c>
      <c r="I115" s="67">
        <f t="shared" si="43"/>
        <v>0</v>
      </c>
      <c r="J115" s="67">
        <f t="shared" si="43"/>
        <v>0</v>
      </c>
      <c r="K115" s="67">
        <f t="shared" si="43"/>
        <v>0</v>
      </c>
      <c r="L115" s="67">
        <f t="shared" si="43"/>
        <v>0</v>
      </c>
      <c r="M115" s="67">
        <f t="shared" si="43"/>
        <v>0</v>
      </c>
      <c r="N115" s="67">
        <f t="shared" si="43"/>
        <v>0</v>
      </c>
      <c r="O115" s="67">
        <f t="shared" si="43"/>
        <v>0</v>
      </c>
      <c r="P115" s="67">
        <f t="shared" si="43"/>
        <v>0</v>
      </c>
      <c r="Q115" s="67">
        <f t="shared" si="43"/>
        <v>0</v>
      </c>
      <c r="R115" s="67">
        <f t="shared" si="43"/>
        <v>0</v>
      </c>
      <c r="S115" s="67">
        <f t="shared" si="43"/>
        <v>0</v>
      </c>
      <c r="T115" s="67">
        <f t="shared" si="43"/>
        <v>0</v>
      </c>
      <c r="U115" s="67">
        <f t="shared" si="43"/>
        <v>0</v>
      </c>
      <c r="V115" s="67">
        <f t="shared" si="43"/>
        <v>0</v>
      </c>
      <c r="W115" s="67">
        <f t="shared" si="43"/>
        <v>0</v>
      </c>
    </row>
    <row r="116" spans="1:23">
      <c r="A116" s="3" t="s">
        <v>184</v>
      </c>
      <c r="B116" s="60" t="s">
        <v>114</v>
      </c>
      <c r="C116" s="60" t="s">
        <v>172</v>
      </c>
      <c r="D116" s="60" t="s">
        <v>173</v>
      </c>
      <c r="E116" s="60" t="s">
        <v>174</v>
      </c>
      <c r="F116" s="61">
        <v>853</v>
      </c>
      <c r="G116" s="62">
        <v>295</v>
      </c>
      <c r="H116" s="96"/>
      <c r="I116" s="63">
        <f t="shared" ref="I116" si="45">SUM(J116:U116)</f>
        <v>0</v>
      </c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63">
        <f>I116</f>
        <v>0</v>
      </c>
      <c r="W116" s="63">
        <f>V116</f>
        <v>0</v>
      </c>
    </row>
    <row r="117" spans="1:23">
      <c r="A117" s="72" t="s">
        <v>185</v>
      </c>
      <c r="B117" s="73" t="s">
        <v>114</v>
      </c>
      <c r="C117" s="73" t="s">
        <v>172</v>
      </c>
      <c r="D117" s="73" t="s">
        <v>173</v>
      </c>
      <c r="E117" s="73" t="s">
        <v>174</v>
      </c>
      <c r="F117" s="74" t="s">
        <v>186</v>
      </c>
      <c r="G117" s="74" t="s">
        <v>186</v>
      </c>
      <c r="H117" s="98">
        <f t="shared" ref="H117:W117" si="46">H108+H106+H96+H94+H90+H88+H86+H84+H79+H75+H73+H54+H26+H21+H19+H16+H13+H113+H115</f>
        <v>3335376.6500000004</v>
      </c>
      <c r="I117" s="75">
        <f t="shared" si="46"/>
        <v>4438800</v>
      </c>
      <c r="J117" s="75">
        <f t="shared" si="46"/>
        <v>280000</v>
      </c>
      <c r="K117" s="75">
        <f t="shared" si="46"/>
        <v>490400</v>
      </c>
      <c r="L117" s="75">
        <f t="shared" si="46"/>
        <v>510600</v>
      </c>
      <c r="M117" s="75">
        <f t="shared" si="46"/>
        <v>501100</v>
      </c>
      <c r="N117" s="75">
        <f t="shared" si="46"/>
        <v>528300</v>
      </c>
      <c r="O117" s="75">
        <f t="shared" si="46"/>
        <v>513100</v>
      </c>
      <c r="P117" s="75">
        <f t="shared" si="46"/>
        <v>488100</v>
      </c>
      <c r="Q117" s="75">
        <f t="shared" si="46"/>
        <v>459100</v>
      </c>
      <c r="R117" s="75">
        <f t="shared" si="46"/>
        <v>257400</v>
      </c>
      <c r="S117" s="75">
        <f t="shared" si="46"/>
        <v>204400</v>
      </c>
      <c r="T117" s="75">
        <f t="shared" si="46"/>
        <v>149800</v>
      </c>
      <c r="U117" s="75">
        <f t="shared" si="46"/>
        <v>56500</v>
      </c>
      <c r="V117" s="76">
        <f t="shared" si="46"/>
        <v>5138300</v>
      </c>
      <c r="W117" s="76">
        <f t="shared" si="46"/>
        <v>5138300</v>
      </c>
    </row>
    <row r="118" spans="1:23" ht="18" customHeight="1">
      <c r="A118" s="99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</row>
    <row r="119" spans="1:23"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>
      <c r="A120" s="77" t="s">
        <v>187</v>
      </c>
      <c r="F120" s="77" t="s">
        <v>188</v>
      </c>
    </row>
    <row r="122" spans="1:23">
      <c r="A122" s="9" t="str">
        <f>'[1]15'!A128</f>
        <v>Исполнитель: Новицкая Ольга Владимировна 6-14-03</v>
      </c>
    </row>
    <row r="123" spans="1:23">
      <c r="A123" s="9" t="str">
        <f>'[1]15'!A129</f>
        <v xml:space="preserve">                     Медведева Елена Юрьевна 6-14-03</v>
      </c>
    </row>
  </sheetData>
  <mergeCells count="14">
    <mergeCell ref="A1:W1"/>
    <mergeCell ref="A8:W8"/>
    <mergeCell ref="H10:H12"/>
    <mergeCell ref="I10:W10"/>
    <mergeCell ref="I11:I12"/>
    <mergeCell ref="J11:U11"/>
    <mergeCell ref="G11:G12"/>
    <mergeCell ref="A10:A12"/>
    <mergeCell ref="B10:G10"/>
    <mergeCell ref="B11:B12"/>
    <mergeCell ref="C11:C12"/>
    <mergeCell ref="D11:D12"/>
    <mergeCell ref="E11:E12"/>
    <mergeCell ref="F11:F1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0</xdr:col>
                <xdr:colOff>219075</xdr:colOff>
                <xdr:row>155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0</xdr:col>
                <xdr:colOff>219075</xdr:colOff>
                <xdr:row>155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9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1</xdr:col>
                <xdr:colOff>9525</xdr:colOff>
                <xdr:row>155</xdr:row>
                <xdr:rowOff>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10">
          <objectPr defaultSize="0" autoPict="0" r:id="rId5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0</xdr:col>
                <xdr:colOff>219075</xdr:colOff>
                <xdr:row>155</xdr:row>
                <xdr:rowOff>0</xdr:rowOff>
              </to>
            </anchor>
          </objectPr>
        </oleObject>
      </mc:Choice>
      <mc:Fallback>
        <oleObject progId="Equation.3" shapeId="4100" r:id="rId10"/>
      </mc:Fallback>
    </mc:AlternateContent>
    <mc:AlternateContent xmlns:mc="http://schemas.openxmlformats.org/markup-compatibility/2006">
      <mc:Choice Requires="x14">
        <oleObject progId="Equation.3" shapeId="4101" r:id="rId11">
          <objectPr defaultSize="0" autoPict="0" r:id="rId7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0</xdr:col>
                <xdr:colOff>219075</xdr:colOff>
                <xdr:row>155</xdr:row>
                <xdr:rowOff>0</xdr:rowOff>
              </to>
            </anchor>
          </objectPr>
        </oleObject>
      </mc:Choice>
      <mc:Fallback>
        <oleObject progId="Equation.3" shapeId="4101" r:id="rId11"/>
      </mc:Fallback>
    </mc:AlternateContent>
    <mc:AlternateContent xmlns:mc="http://schemas.openxmlformats.org/markup-compatibility/2006">
      <mc:Choice Requires="x14">
        <oleObject progId="Equation.3" shapeId="4102" r:id="rId12">
          <objectPr defaultSize="0" autoPict="0" r:id="rId9">
            <anchor moveWithCells="1" sizeWithCells="1">
              <from>
                <xdr:col>0</xdr:col>
                <xdr:colOff>0</xdr:colOff>
                <xdr:row>155</xdr:row>
                <xdr:rowOff>0</xdr:rowOff>
              </from>
              <to>
                <xdr:col>1</xdr:col>
                <xdr:colOff>9525</xdr:colOff>
                <xdr:row>155</xdr:row>
                <xdr:rowOff>0</xdr:rowOff>
              </to>
            </anchor>
          </objectPr>
        </oleObject>
      </mc:Choice>
      <mc:Fallback>
        <oleObject progId="Equation.3" shapeId="4102" r:id="rId12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00"/>
  <sheetViews>
    <sheetView workbookViewId="0">
      <selection sqref="A1:XFD1048576"/>
    </sheetView>
  </sheetViews>
  <sheetFormatPr defaultColWidth="14.42578125" defaultRowHeight="15"/>
  <cols>
    <col min="1" max="1" width="21.28515625" style="112" customWidth="1"/>
    <col min="2" max="2" width="4.42578125" style="112" customWidth="1"/>
    <col min="3" max="3" width="51.140625" style="112" customWidth="1"/>
    <col min="4" max="5" width="8.85546875" style="112" customWidth="1"/>
    <col min="6" max="6" width="8.7109375" style="112" customWidth="1"/>
    <col min="7" max="13" width="8.85546875" style="112" customWidth="1"/>
    <col min="14" max="15" width="8.5703125" style="112" customWidth="1"/>
    <col min="16" max="25" width="8.85546875" style="112" customWidth="1"/>
    <col min="26" max="26" width="8" style="112" customWidth="1"/>
    <col min="27" max="16384" width="14.42578125" style="112"/>
  </cols>
  <sheetData>
    <row r="1" spans="1:25" ht="12.75" customHeight="1">
      <c r="D1" s="167" t="s">
        <v>0</v>
      </c>
      <c r="E1" s="168"/>
      <c r="F1" s="168"/>
      <c r="G1" s="168"/>
      <c r="H1" s="168"/>
      <c r="I1" s="168"/>
      <c r="J1" s="168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2.75" customHeight="1">
      <c r="D2" s="169" t="s">
        <v>1</v>
      </c>
      <c r="E2" s="168"/>
      <c r="F2" s="168"/>
      <c r="G2" s="168"/>
      <c r="H2" s="168"/>
      <c r="I2" s="168"/>
      <c r="J2" s="16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2.75" customHeight="1"/>
    <row r="4" spans="1:25" ht="18" customHeight="1">
      <c r="D4" s="170" t="s">
        <v>228</v>
      </c>
      <c r="E4" s="171"/>
      <c r="F4" s="171"/>
      <c r="G4" s="171"/>
      <c r="H4" s="171"/>
      <c r="I4" s="171"/>
      <c r="J4" s="171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2.75" customHeight="1">
      <c r="A5" s="20"/>
      <c r="B5" s="111"/>
      <c r="C5" s="21" t="s">
        <v>110</v>
      </c>
      <c r="D5" s="22"/>
    </row>
    <row r="6" spans="1:25" ht="12.75" customHeight="1">
      <c r="A6" s="206" t="s">
        <v>3</v>
      </c>
      <c r="B6" s="206" t="s">
        <v>4</v>
      </c>
      <c r="C6" s="205"/>
      <c r="D6" s="206" t="s">
        <v>5</v>
      </c>
      <c r="E6" s="206" t="s">
        <v>6</v>
      </c>
      <c r="F6" s="205"/>
      <c r="G6" s="205"/>
      <c r="H6" s="206" t="s">
        <v>7</v>
      </c>
      <c r="I6" s="205"/>
      <c r="J6" s="205"/>
      <c r="K6" s="206" t="s">
        <v>8</v>
      </c>
      <c r="L6" s="205"/>
      <c r="M6" s="205"/>
      <c r="N6" s="206" t="s">
        <v>9</v>
      </c>
      <c r="O6" s="205"/>
      <c r="P6" s="205"/>
    </row>
    <row r="7" spans="1:25" ht="12.75" customHeight="1">
      <c r="A7" s="205"/>
      <c r="B7" s="205"/>
      <c r="C7" s="205"/>
      <c r="D7" s="205"/>
      <c r="E7" s="115" t="s">
        <v>10</v>
      </c>
      <c r="F7" s="115" t="s">
        <v>11</v>
      </c>
      <c r="G7" s="115" t="s">
        <v>12</v>
      </c>
      <c r="H7" s="115" t="s">
        <v>13</v>
      </c>
      <c r="I7" s="115" t="s">
        <v>14</v>
      </c>
      <c r="J7" s="115" t="s">
        <v>15</v>
      </c>
      <c r="K7" s="115" t="s">
        <v>16</v>
      </c>
      <c r="L7" s="115" t="s">
        <v>17</v>
      </c>
      <c r="M7" s="115" t="s">
        <v>18</v>
      </c>
      <c r="N7" s="115" t="s">
        <v>19</v>
      </c>
      <c r="O7" s="115" t="s">
        <v>20</v>
      </c>
      <c r="P7" s="115" t="s">
        <v>21</v>
      </c>
    </row>
    <row r="8" spans="1:25" ht="45" customHeight="1">
      <c r="A8" s="43">
        <v>110</v>
      </c>
      <c r="B8" s="207" t="s">
        <v>22</v>
      </c>
      <c r="C8" s="205"/>
      <c r="D8" s="44">
        <f t="shared" ref="D8:D14" si="0">E8+F8+G8+H8+I8+J8+K8+L8+M8+N8+O8+P8</f>
        <v>7497450</v>
      </c>
      <c r="E8" s="44">
        <f t="shared" ref="E8:P8" si="1">E11+E12+E19</f>
        <v>300000</v>
      </c>
      <c r="F8" s="44">
        <f t="shared" si="1"/>
        <v>710000</v>
      </c>
      <c r="G8" s="44">
        <f t="shared" si="1"/>
        <v>650000</v>
      </c>
      <c r="H8" s="44">
        <f t="shared" si="1"/>
        <v>655000</v>
      </c>
      <c r="I8" s="44">
        <f t="shared" si="1"/>
        <v>1104000</v>
      </c>
      <c r="J8" s="44">
        <f t="shared" si="1"/>
        <v>940000</v>
      </c>
      <c r="K8" s="44">
        <f t="shared" si="1"/>
        <v>400000</v>
      </c>
      <c r="L8" s="44">
        <f t="shared" si="1"/>
        <v>400000</v>
      </c>
      <c r="M8" s="44">
        <f t="shared" si="1"/>
        <v>660000</v>
      </c>
      <c r="N8" s="44">
        <f t="shared" si="1"/>
        <v>658000</v>
      </c>
      <c r="O8" s="44">
        <f t="shared" si="1"/>
        <v>650000</v>
      </c>
      <c r="P8" s="44">
        <f t="shared" si="1"/>
        <v>370450</v>
      </c>
    </row>
    <row r="9" spans="1:25" ht="12.75" customHeight="1">
      <c r="A9" s="208" t="s">
        <v>23</v>
      </c>
      <c r="B9" s="45">
        <v>211</v>
      </c>
      <c r="C9" s="45" t="s">
        <v>111</v>
      </c>
      <c r="D9" s="44">
        <f t="shared" si="0"/>
        <v>5729990</v>
      </c>
      <c r="E9" s="44">
        <v>300000</v>
      </c>
      <c r="F9" s="44">
        <v>500000</v>
      </c>
      <c r="G9" s="44">
        <v>500000</v>
      </c>
      <c r="H9" s="44">
        <v>500000</v>
      </c>
      <c r="I9" s="44">
        <v>800000</v>
      </c>
      <c r="J9" s="44">
        <v>700000</v>
      </c>
      <c r="K9" s="44">
        <v>300000</v>
      </c>
      <c r="L9" s="44">
        <v>300000</v>
      </c>
      <c r="M9" s="44">
        <v>500000</v>
      </c>
      <c r="N9" s="44">
        <v>500000</v>
      </c>
      <c r="O9" s="44">
        <v>500000</v>
      </c>
      <c r="P9" s="44">
        <v>329990</v>
      </c>
    </row>
    <row r="10" spans="1:25" ht="12.75" customHeight="1">
      <c r="A10" s="205"/>
      <c r="B10" s="44">
        <v>266</v>
      </c>
      <c r="C10" s="46" t="s">
        <v>27</v>
      </c>
      <c r="D10" s="44">
        <f t="shared" si="0"/>
        <v>20000</v>
      </c>
      <c r="E10" s="44"/>
      <c r="F10" s="44">
        <v>10000</v>
      </c>
      <c r="G10" s="44"/>
      <c r="H10" s="44"/>
      <c r="I10" s="44"/>
      <c r="J10" s="44"/>
      <c r="K10" s="44"/>
      <c r="L10" s="44"/>
      <c r="M10" s="44">
        <v>10000</v>
      </c>
      <c r="N10" s="44"/>
      <c r="O10" s="44"/>
      <c r="P10" s="44"/>
    </row>
    <row r="11" spans="1:25" ht="12.75" customHeight="1">
      <c r="A11" s="205"/>
      <c r="B11" s="207" t="s">
        <v>28</v>
      </c>
      <c r="C11" s="205"/>
      <c r="D11" s="44">
        <f t="shared" si="0"/>
        <v>5749990</v>
      </c>
      <c r="E11" s="44">
        <f t="shared" ref="E11:P11" si="2">E9+E10</f>
        <v>300000</v>
      </c>
      <c r="F11" s="44">
        <f t="shared" si="2"/>
        <v>510000</v>
      </c>
      <c r="G11" s="44">
        <f t="shared" si="2"/>
        <v>500000</v>
      </c>
      <c r="H11" s="44">
        <f t="shared" si="2"/>
        <v>500000</v>
      </c>
      <c r="I11" s="44">
        <f t="shared" si="2"/>
        <v>800000</v>
      </c>
      <c r="J11" s="44">
        <f t="shared" si="2"/>
        <v>700000</v>
      </c>
      <c r="K11" s="44">
        <f t="shared" si="2"/>
        <v>300000</v>
      </c>
      <c r="L11" s="44">
        <f t="shared" si="2"/>
        <v>300000</v>
      </c>
      <c r="M11" s="44">
        <f t="shared" si="2"/>
        <v>510000</v>
      </c>
      <c r="N11" s="44">
        <f t="shared" si="2"/>
        <v>500000</v>
      </c>
      <c r="O11" s="44">
        <f t="shared" si="2"/>
        <v>500000</v>
      </c>
      <c r="P11" s="44">
        <f t="shared" si="2"/>
        <v>329990</v>
      </c>
    </row>
    <row r="12" spans="1:25" ht="12.75" customHeight="1">
      <c r="A12" s="204" t="s">
        <v>29</v>
      </c>
      <c r="B12" s="113"/>
      <c r="C12" s="113" t="s">
        <v>30</v>
      </c>
      <c r="D12" s="44">
        <f t="shared" si="0"/>
        <v>17000</v>
      </c>
      <c r="E12" s="44">
        <f t="shared" ref="E12:P12" si="3">SUM(E13:E17)</f>
        <v>0</v>
      </c>
      <c r="F12" s="44">
        <f t="shared" si="3"/>
        <v>0</v>
      </c>
      <c r="G12" s="44">
        <f t="shared" si="3"/>
        <v>0</v>
      </c>
      <c r="H12" s="44">
        <f t="shared" si="3"/>
        <v>5000</v>
      </c>
      <c r="I12" s="44">
        <f t="shared" si="3"/>
        <v>4000</v>
      </c>
      <c r="J12" s="44">
        <f t="shared" si="3"/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8000</v>
      </c>
      <c r="O12" s="44">
        <f t="shared" si="3"/>
        <v>0</v>
      </c>
      <c r="P12" s="44">
        <f t="shared" si="3"/>
        <v>0</v>
      </c>
    </row>
    <row r="13" spans="1:25" ht="36.75" customHeight="1">
      <c r="A13" s="205"/>
      <c r="B13" s="113">
        <v>266</v>
      </c>
      <c r="C13" s="45" t="s">
        <v>31</v>
      </c>
      <c r="D13" s="44">
        <f t="shared" si="0"/>
        <v>0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25" ht="24" customHeight="1">
      <c r="A14" s="205"/>
      <c r="B14" s="113"/>
      <c r="C14" s="45" t="s">
        <v>32</v>
      </c>
      <c r="D14" s="44">
        <f t="shared" si="0"/>
        <v>0</v>
      </c>
      <c r="E14" s="44"/>
      <c r="F14" s="44"/>
      <c r="G14" s="44"/>
      <c r="H14" s="47"/>
      <c r="I14" s="44"/>
      <c r="J14" s="44"/>
      <c r="K14" s="44"/>
      <c r="L14" s="44"/>
      <c r="M14" s="44"/>
      <c r="N14" s="44"/>
      <c r="O14" s="44"/>
      <c r="P14" s="44"/>
    </row>
    <row r="15" spans="1:25" ht="36" customHeight="1">
      <c r="A15" s="205"/>
      <c r="B15" s="113">
        <v>212</v>
      </c>
      <c r="C15" s="45" t="s">
        <v>33</v>
      </c>
      <c r="D15" s="44">
        <f>SUM(E15:P15)</f>
        <v>17000</v>
      </c>
      <c r="E15" s="44"/>
      <c r="F15" s="44"/>
      <c r="G15" s="44"/>
      <c r="H15" s="44">
        <v>5000</v>
      </c>
      <c r="I15" s="44">
        <v>4000</v>
      </c>
      <c r="J15" s="44"/>
      <c r="K15" s="44"/>
      <c r="L15" s="44"/>
      <c r="M15" s="44"/>
      <c r="N15" s="44">
        <v>8000</v>
      </c>
      <c r="O15" s="44"/>
      <c r="P15" s="44"/>
    </row>
    <row r="16" spans="1:25" ht="37.5" customHeight="1">
      <c r="A16" s="205"/>
      <c r="B16" s="113">
        <v>226</v>
      </c>
      <c r="C16" s="45" t="s">
        <v>34</v>
      </c>
      <c r="D16" s="44">
        <f t="shared" ref="D16:D31" si="4">E16+F16+G16+H16+I16+J16+K16+L16+M16+N16+O16+P16</f>
        <v>0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ht="23.25" customHeight="1">
      <c r="A17" s="205"/>
      <c r="B17" s="113">
        <v>226</v>
      </c>
      <c r="C17" s="45" t="s">
        <v>35</v>
      </c>
      <c r="D17" s="44">
        <f t="shared" si="4"/>
        <v>0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21" customHeight="1">
      <c r="A18" s="210" t="s">
        <v>36</v>
      </c>
      <c r="B18" s="211">
        <v>213</v>
      </c>
      <c r="C18" s="45" t="s">
        <v>112</v>
      </c>
      <c r="D18" s="44">
        <f t="shared" si="4"/>
        <v>1730460</v>
      </c>
      <c r="E18" s="44"/>
      <c r="F18" s="44">
        <v>200000</v>
      </c>
      <c r="G18" s="44">
        <v>150000</v>
      </c>
      <c r="H18" s="44">
        <v>150000</v>
      </c>
      <c r="I18" s="44">
        <v>300000</v>
      </c>
      <c r="J18" s="44">
        <v>240000</v>
      </c>
      <c r="K18" s="44">
        <v>100000</v>
      </c>
      <c r="L18" s="44">
        <v>100000</v>
      </c>
      <c r="M18" s="44">
        <v>150000</v>
      </c>
      <c r="N18" s="44">
        <v>150000</v>
      </c>
      <c r="O18" s="44">
        <v>150000</v>
      </c>
      <c r="P18" s="44">
        <v>40460</v>
      </c>
    </row>
    <row r="19" spans="1:16" ht="16.5" customHeight="1">
      <c r="A19" s="205"/>
      <c r="B19" s="205"/>
      <c r="C19" s="113" t="s">
        <v>28</v>
      </c>
      <c r="D19" s="44">
        <f t="shared" si="4"/>
        <v>1730460</v>
      </c>
      <c r="E19" s="44">
        <f t="shared" ref="E19:P19" si="5">E18</f>
        <v>0</v>
      </c>
      <c r="F19" s="44">
        <f t="shared" si="5"/>
        <v>200000</v>
      </c>
      <c r="G19" s="44">
        <f t="shared" si="5"/>
        <v>150000</v>
      </c>
      <c r="H19" s="44">
        <f t="shared" si="5"/>
        <v>150000</v>
      </c>
      <c r="I19" s="44">
        <f t="shared" si="5"/>
        <v>300000</v>
      </c>
      <c r="J19" s="44">
        <f t="shared" si="5"/>
        <v>240000</v>
      </c>
      <c r="K19" s="44">
        <f t="shared" si="5"/>
        <v>100000</v>
      </c>
      <c r="L19" s="44">
        <f t="shared" si="5"/>
        <v>100000</v>
      </c>
      <c r="M19" s="44">
        <f t="shared" si="5"/>
        <v>150000</v>
      </c>
      <c r="N19" s="44">
        <f t="shared" si="5"/>
        <v>150000</v>
      </c>
      <c r="O19" s="44">
        <f t="shared" si="5"/>
        <v>150000</v>
      </c>
      <c r="P19" s="44">
        <f t="shared" si="5"/>
        <v>40460</v>
      </c>
    </row>
    <row r="20" spans="1:16" ht="26.25" customHeight="1">
      <c r="A20" s="8">
        <v>240</v>
      </c>
      <c r="B20" s="212" t="s">
        <v>40</v>
      </c>
      <c r="C20" s="205"/>
      <c r="D20" s="44">
        <f t="shared" si="4"/>
        <v>299320</v>
      </c>
      <c r="E20" s="44">
        <f t="shared" ref="E20:P20" si="6">E21+E26+E30+E33+E41+E57+E64+E74</f>
        <v>800</v>
      </c>
      <c r="F20" s="44">
        <f t="shared" si="6"/>
        <v>800</v>
      </c>
      <c r="G20" s="44">
        <f t="shared" si="6"/>
        <v>8800</v>
      </c>
      <c r="H20" s="44">
        <f t="shared" si="6"/>
        <v>124580</v>
      </c>
      <c r="I20" s="44">
        <f t="shared" si="6"/>
        <v>16800</v>
      </c>
      <c r="J20" s="44">
        <f t="shared" si="6"/>
        <v>800</v>
      </c>
      <c r="K20" s="44">
        <f t="shared" si="6"/>
        <v>800</v>
      </c>
      <c r="L20" s="44">
        <f t="shared" si="6"/>
        <v>34800</v>
      </c>
      <c r="M20" s="44">
        <f t="shared" si="6"/>
        <v>8840</v>
      </c>
      <c r="N20" s="44">
        <f t="shared" si="6"/>
        <v>90700</v>
      </c>
      <c r="O20" s="44">
        <f t="shared" si="6"/>
        <v>10800</v>
      </c>
      <c r="P20" s="44">
        <f t="shared" si="6"/>
        <v>800</v>
      </c>
    </row>
    <row r="21" spans="1:16" ht="12.75" customHeight="1">
      <c r="A21" s="213" t="s">
        <v>41</v>
      </c>
      <c r="B21" s="209">
        <v>221</v>
      </c>
      <c r="C21" s="113" t="s">
        <v>42</v>
      </c>
      <c r="D21" s="44">
        <f t="shared" si="4"/>
        <v>9600</v>
      </c>
      <c r="E21" s="48">
        <f t="shared" ref="E21:P21" si="7">SUM(E22:E25)</f>
        <v>800</v>
      </c>
      <c r="F21" s="48">
        <f t="shared" si="7"/>
        <v>800</v>
      </c>
      <c r="G21" s="48">
        <f t="shared" si="7"/>
        <v>800</v>
      </c>
      <c r="H21" s="48">
        <f t="shared" si="7"/>
        <v>800</v>
      </c>
      <c r="I21" s="48">
        <f t="shared" si="7"/>
        <v>800</v>
      </c>
      <c r="J21" s="48">
        <f t="shared" si="7"/>
        <v>800</v>
      </c>
      <c r="K21" s="48">
        <f t="shared" si="7"/>
        <v>800</v>
      </c>
      <c r="L21" s="48">
        <f t="shared" si="7"/>
        <v>800</v>
      </c>
      <c r="M21" s="48">
        <f t="shared" si="7"/>
        <v>800</v>
      </c>
      <c r="N21" s="48">
        <f t="shared" si="7"/>
        <v>800</v>
      </c>
      <c r="O21" s="48">
        <f t="shared" si="7"/>
        <v>800</v>
      </c>
      <c r="P21" s="48">
        <f t="shared" si="7"/>
        <v>800</v>
      </c>
    </row>
    <row r="22" spans="1:16" ht="13.5" customHeight="1">
      <c r="A22" s="205"/>
      <c r="B22" s="205"/>
      <c r="C22" s="45" t="s">
        <v>43</v>
      </c>
      <c r="D22" s="44">
        <f t="shared" si="4"/>
        <v>9600</v>
      </c>
      <c r="E22" s="44">
        <v>800</v>
      </c>
      <c r="F22" s="44">
        <v>800</v>
      </c>
      <c r="G22" s="44">
        <v>800</v>
      </c>
      <c r="H22" s="44">
        <v>800</v>
      </c>
      <c r="I22" s="44">
        <v>800</v>
      </c>
      <c r="J22" s="44">
        <v>800</v>
      </c>
      <c r="K22" s="44">
        <v>800</v>
      </c>
      <c r="L22" s="44">
        <v>800</v>
      </c>
      <c r="M22" s="44">
        <v>800</v>
      </c>
      <c r="N22" s="44">
        <v>800</v>
      </c>
      <c r="O22" s="44">
        <v>800</v>
      </c>
      <c r="P22" s="44">
        <v>800</v>
      </c>
    </row>
    <row r="23" spans="1:16" ht="13.5" customHeight="1">
      <c r="A23" s="205"/>
      <c r="B23" s="205"/>
      <c r="C23" s="45" t="s">
        <v>44</v>
      </c>
      <c r="D23" s="44">
        <f t="shared" si="4"/>
        <v>0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ht="24.75" customHeight="1">
      <c r="A24" s="205"/>
      <c r="B24" s="205"/>
      <c r="C24" s="45" t="s">
        <v>45</v>
      </c>
      <c r="D24" s="44">
        <f t="shared" si="4"/>
        <v>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ht="24.75" customHeight="1">
      <c r="A25" s="205"/>
      <c r="B25" s="205"/>
      <c r="C25" s="45" t="s">
        <v>46</v>
      </c>
      <c r="D25" s="44">
        <f t="shared" si="4"/>
        <v>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ht="12.75" customHeight="1">
      <c r="A26" s="205"/>
      <c r="B26" s="207">
        <v>222</v>
      </c>
      <c r="C26" s="113" t="s">
        <v>47</v>
      </c>
      <c r="D26" s="44">
        <f t="shared" si="4"/>
        <v>0</v>
      </c>
      <c r="E26" s="48">
        <f t="shared" ref="E26:P26" si="8">SUM(E27:E29)</f>
        <v>0</v>
      </c>
      <c r="F26" s="48">
        <f t="shared" si="8"/>
        <v>0</v>
      </c>
      <c r="G26" s="48">
        <f t="shared" si="8"/>
        <v>0</v>
      </c>
      <c r="H26" s="48">
        <f t="shared" si="8"/>
        <v>0</v>
      </c>
      <c r="I26" s="48">
        <f t="shared" si="8"/>
        <v>0</v>
      </c>
      <c r="J26" s="48">
        <f t="shared" si="8"/>
        <v>0</v>
      </c>
      <c r="K26" s="48">
        <f t="shared" si="8"/>
        <v>0</v>
      </c>
      <c r="L26" s="48">
        <f t="shared" si="8"/>
        <v>0</v>
      </c>
      <c r="M26" s="48">
        <f t="shared" si="8"/>
        <v>0</v>
      </c>
      <c r="N26" s="48">
        <f t="shared" si="8"/>
        <v>0</v>
      </c>
      <c r="O26" s="48">
        <f t="shared" si="8"/>
        <v>0</v>
      </c>
      <c r="P26" s="48">
        <f t="shared" si="8"/>
        <v>0</v>
      </c>
    </row>
    <row r="27" spans="1:16" ht="36" customHeight="1">
      <c r="A27" s="205"/>
      <c r="B27" s="205"/>
      <c r="C27" s="45" t="s">
        <v>48</v>
      </c>
      <c r="D27" s="44">
        <f t="shared" si="4"/>
        <v>0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ht="132" customHeight="1">
      <c r="A28" s="205"/>
      <c r="B28" s="205"/>
      <c r="C28" s="49" t="s">
        <v>49</v>
      </c>
      <c r="D28" s="44">
        <f t="shared" si="4"/>
        <v>0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ht="36.75" customHeight="1">
      <c r="A29" s="205"/>
      <c r="B29" s="205"/>
      <c r="C29" s="45" t="s">
        <v>50</v>
      </c>
      <c r="D29" s="44">
        <f t="shared" si="4"/>
        <v>0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ht="12.75" customHeight="1">
      <c r="A30" s="205"/>
      <c r="B30" s="209">
        <v>224</v>
      </c>
      <c r="C30" s="45" t="s">
        <v>51</v>
      </c>
      <c r="D30" s="44">
        <f t="shared" si="4"/>
        <v>0</v>
      </c>
      <c r="E30" s="48">
        <f t="shared" ref="E30:P30" si="9">SUM(E31:E32)</f>
        <v>0</v>
      </c>
      <c r="F30" s="48">
        <f t="shared" si="9"/>
        <v>0</v>
      </c>
      <c r="G30" s="48">
        <f t="shared" si="9"/>
        <v>0</v>
      </c>
      <c r="H30" s="48">
        <f t="shared" si="9"/>
        <v>0</v>
      </c>
      <c r="I30" s="48">
        <f t="shared" si="9"/>
        <v>0</v>
      </c>
      <c r="J30" s="48">
        <f t="shared" si="9"/>
        <v>0</v>
      </c>
      <c r="K30" s="48">
        <f t="shared" si="9"/>
        <v>0</v>
      </c>
      <c r="L30" s="48">
        <f t="shared" si="9"/>
        <v>0</v>
      </c>
      <c r="M30" s="48">
        <f t="shared" si="9"/>
        <v>0</v>
      </c>
      <c r="N30" s="48">
        <f t="shared" si="9"/>
        <v>0</v>
      </c>
      <c r="O30" s="48">
        <f t="shared" si="9"/>
        <v>0</v>
      </c>
      <c r="P30" s="48">
        <f t="shared" si="9"/>
        <v>0</v>
      </c>
    </row>
    <row r="31" spans="1:16" ht="36" customHeight="1">
      <c r="A31" s="205"/>
      <c r="B31" s="205"/>
      <c r="C31" s="45" t="s">
        <v>52</v>
      </c>
      <c r="D31" s="44">
        <f t="shared" si="4"/>
        <v>0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ht="36" customHeight="1">
      <c r="A32" s="205"/>
      <c r="B32" s="205"/>
      <c r="C32" s="45" t="s">
        <v>53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ht="12.75" customHeight="1">
      <c r="A33" s="205"/>
      <c r="B33" s="209">
        <v>225</v>
      </c>
      <c r="C33" s="113" t="s">
        <v>54</v>
      </c>
      <c r="D33" s="44">
        <f t="shared" ref="D33:D89" si="10">E33+F33+G33+H33+I33+J33+K33+L33+M33+N33+O33+P33</f>
        <v>17000</v>
      </c>
      <c r="E33" s="44">
        <f t="shared" ref="E33:P33" si="11">SUM(E34:E40)</f>
        <v>0</v>
      </c>
      <c r="F33" s="44">
        <f t="shared" si="11"/>
        <v>0</v>
      </c>
      <c r="G33" s="44">
        <f t="shared" si="11"/>
        <v>0</v>
      </c>
      <c r="H33" s="44">
        <f t="shared" si="11"/>
        <v>8000</v>
      </c>
      <c r="I33" s="44">
        <f t="shared" si="11"/>
        <v>0</v>
      </c>
      <c r="J33" s="44">
        <f t="shared" si="11"/>
        <v>0</v>
      </c>
      <c r="K33" s="44">
        <f t="shared" si="11"/>
        <v>0</v>
      </c>
      <c r="L33" s="44">
        <f t="shared" si="11"/>
        <v>0</v>
      </c>
      <c r="M33" s="44">
        <f t="shared" si="11"/>
        <v>0</v>
      </c>
      <c r="N33" s="44">
        <f t="shared" si="11"/>
        <v>9000</v>
      </c>
      <c r="O33" s="44">
        <f t="shared" si="11"/>
        <v>0</v>
      </c>
      <c r="P33" s="44">
        <f t="shared" si="11"/>
        <v>0</v>
      </c>
    </row>
    <row r="34" spans="1:16" ht="60.75" customHeight="1">
      <c r="A34" s="205"/>
      <c r="B34" s="205"/>
      <c r="C34" s="45" t="s">
        <v>55</v>
      </c>
      <c r="D34" s="44">
        <f t="shared" si="10"/>
        <v>0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ht="24.75" customHeight="1">
      <c r="A35" s="205"/>
      <c r="B35" s="205"/>
      <c r="C35" s="45" t="s">
        <v>56</v>
      </c>
      <c r="D35" s="44">
        <f t="shared" si="10"/>
        <v>0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ht="33.75" customHeight="1">
      <c r="A36" s="205"/>
      <c r="B36" s="205"/>
      <c r="C36" s="45" t="s">
        <v>57</v>
      </c>
      <c r="D36" s="44">
        <f t="shared" si="10"/>
        <v>17000</v>
      </c>
      <c r="E36" s="44"/>
      <c r="F36" s="44"/>
      <c r="G36" s="44"/>
      <c r="H36" s="44">
        <v>8000</v>
      </c>
      <c r="I36" s="44"/>
      <c r="J36" s="44"/>
      <c r="K36" s="44"/>
      <c r="L36" s="44"/>
      <c r="M36" s="44"/>
      <c r="N36" s="44">
        <v>9000</v>
      </c>
      <c r="O36" s="44"/>
      <c r="P36" s="44"/>
    </row>
    <row r="37" spans="1:16" ht="36.75" customHeight="1">
      <c r="A37" s="205"/>
      <c r="B37" s="205"/>
      <c r="C37" s="45" t="s">
        <v>58</v>
      </c>
      <c r="D37" s="44">
        <f t="shared" si="10"/>
        <v>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ht="24.75" customHeight="1">
      <c r="A38" s="205"/>
      <c r="B38" s="205"/>
      <c r="C38" s="45" t="s">
        <v>59</v>
      </c>
      <c r="D38" s="44">
        <f t="shared" si="10"/>
        <v>0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ht="27" customHeight="1">
      <c r="A39" s="205"/>
      <c r="B39" s="205"/>
      <c r="C39" s="45" t="s">
        <v>60</v>
      </c>
      <c r="D39" s="44">
        <f t="shared" si="10"/>
        <v>0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ht="17.25" customHeight="1">
      <c r="A40" s="205"/>
      <c r="B40" s="205"/>
      <c r="C40" s="45" t="s">
        <v>61</v>
      </c>
      <c r="D40" s="44">
        <f t="shared" si="10"/>
        <v>0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ht="12.75" customHeight="1">
      <c r="A41" s="205"/>
      <c r="B41" s="207">
        <v>226</v>
      </c>
      <c r="C41" s="113" t="s">
        <v>62</v>
      </c>
      <c r="D41" s="44">
        <f t="shared" si="10"/>
        <v>84000</v>
      </c>
      <c r="E41" s="44">
        <f t="shared" ref="E41:P41" si="12">SUM(E42:E56)</f>
        <v>0</v>
      </c>
      <c r="F41" s="44">
        <f t="shared" si="12"/>
        <v>0</v>
      </c>
      <c r="G41" s="44">
        <f t="shared" si="12"/>
        <v>8000</v>
      </c>
      <c r="H41" s="44">
        <f t="shared" si="12"/>
        <v>17000</v>
      </c>
      <c r="I41" s="44">
        <f t="shared" si="12"/>
        <v>11000</v>
      </c>
      <c r="J41" s="44">
        <f t="shared" si="12"/>
        <v>0</v>
      </c>
      <c r="K41" s="44">
        <f t="shared" si="12"/>
        <v>0</v>
      </c>
      <c r="L41" s="44">
        <f t="shared" si="12"/>
        <v>28000</v>
      </c>
      <c r="M41" s="44">
        <f t="shared" si="12"/>
        <v>0</v>
      </c>
      <c r="N41" s="44">
        <f t="shared" si="12"/>
        <v>10000</v>
      </c>
      <c r="O41" s="44">
        <f t="shared" si="12"/>
        <v>10000</v>
      </c>
      <c r="P41" s="44">
        <f t="shared" si="12"/>
        <v>0</v>
      </c>
    </row>
    <row r="42" spans="1:16" ht="48.75" customHeight="1">
      <c r="A42" s="205"/>
      <c r="B42" s="205"/>
      <c r="C42" s="45" t="s">
        <v>63</v>
      </c>
      <c r="D42" s="44">
        <f t="shared" si="10"/>
        <v>0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ht="24.75" customHeight="1">
      <c r="A43" s="205"/>
      <c r="B43" s="205"/>
      <c r="C43" s="45" t="s">
        <v>64</v>
      </c>
      <c r="D43" s="44">
        <f t="shared" si="10"/>
        <v>28000</v>
      </c>
      <c r="E43" s="44"/>
      <c r="F43" s="44"/>
      <c r="G43" s="44"/>
      <c r="H43" s="44"/>
      <c r="I43" s="44"/>
      <c r="J43" s="44"/>
      <c r="K43" s="44"/>
      <c r="L43" s="44">
        <v>28000</v>
      </c>
      <c r="M43" s="44"/>
      <c r="N43" s="44"/>
      <c r="O43" s="44"/>
      <c r="P43" s="44"/>
    </row>
    <row r="44" spans="1:16" ht="24.75" customHeight="1">
      <c r="A44" s="205"/>
      <c r="B44" s="205"/>
      <c r="C44" s="45" t="s">
        <v>65</v>
      </c>
      <c r="D44" s="44">
        <f t="shared" si="10"/>
        <v>0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ht="24.75" customHeight="1">
      <c r="A45" s="205"/>
      <c r="B45" s="205"/>
      <c r="C45" s="45" t="s">
        <v>66</v>
      </c>
      <c r="D45" s="44">
        <f t="shared" si="10"/>
        <v>0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ht="13.5" customHeight="1">
      <c r="A46" s="205"/>
      <c r="B46" s="205"/>
      <c r="C46" s="45" t="s">
        <v>67</v>
      </c>
      <c r="D46" s="44">
        <f t="shared" si="10"/>
        <v>0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1:16" ht="24.75" customHeight="1">
      <c r="A47" s="205"/>
      <c r="B47" s="205"/>
      <c r="C47" s="45" t="s">
        <v>68</v>
      </c>
      <c r="D47" s="44">
        <f t="shared" si="10"/>
        <v>3000</v>
      </c>
      <c r="E47" s="44"/>
      <c r="F47" s="44"/>
      <c r="G47" s="44"/>
      <c r="H47" s="44">
        <v>3000</v>
      </c>
      <c r="I47" s="44"/>
      <c r="J47" s="44"/>
      <c r="K47" s="44"/>
      <c r="L47" s="44"/>
      <c r="M47" s="44"/>
      <c r="N47" s="44"/>
      <c r="O47" s="44"/>
      <c r="P47" s="44"/>
    </row>
    <row r="48" spans="1:16" ht="36.75" customHeight="1">
      <c r="A48" s="205"/>
      <c r="B48" s="205"/>
      <c r="C48" s="45" t="s">
        <v>69</v>
      </c>
      <c r="D48" s="44">
        <f t="shared" si="10"/>
        <v>16000</v>
      </c>
      <c r="E48" s="44"/>
      <c r="F48" s="44"/>
      <c r="G48" s="44"/>
      <c r="H48" s="44">
        <v>1000</v>
      </c>
      <c r="I48" s="44">
        <v>5000</v>
      </c>
      <c r="J48" s="44"/>
      <c r="K48" s="44"/>
      <c r="L48" s="44"/>
      <c r="M48" s="44"/>
      <c r="N48" s="44"/>
      <c r="O48" s="44">
        <v>10000</v>
      </c>
      <c r="P48" s="44"/>
    </row>
    <row r="49" spans="1:16" ht="24.75" customHeight="1">
      <c r="A49" s="205"/>
      <c r="B49" s="205"/>
      <c r="C49" s="45" t="s">
        <v>70</v>
      </c>
      <c r="D49" s="44">
        <f t="shared" si="10"/>
        <v>8000</v>
      </c>
      <c r="E49" s="44"/>
      <c r="F49" s="44"/>
      <c r="G49" s="44">
        <v>8000</v>
      </c>
      <c r="H49" s="44"/>
      <c r="I49" s="44"/>
      <c r="J49" s="44"/>
      <c r="K49" s="44"/>
      <c r="L49" s="44"/>
      <c r="M49" s="44"/>
      <c r="N49" s="44"/>
      <c r="O49" s="44"/>
      <c r="P49" s="44"/>
    </row>
    <row r="50" spans="1:16" ht="24.75" customHeight="1">
      <c r="A50" s="205"/>
      <c r="B50" s="205"/>
      <c r="C50" s="45" t="s">
        <v>71</v>
      </c>
      <c r="D50" s="44">
        <f t="shared" si="10"/>
        <v>0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ht="48.75" customHeight="1">
      <c r="A51" s="205"/>
      <c r="B51" s="205"/>
      <c r="C51" s="45" t="s">
        <v>72</v>
      </c>
      <c r="D51" s="44">
        <f t="shared" si="10"/>
        <v>24000</v>
      </c>
      <c r="E51" s="44"/>
      <c r="F51" s="44"/>
      <c r="G51" s="44"/>
      <c r="H51" s="44">
        <v>8000</v>
      </c>
      <c r="I51" s="44">
        <v>6000</v>
      </c>
      <c r="J51" s="44"/>
      <c r="K51" s="44"/>
      <c r="L51" s="44"/>
      <c r="M51" s="44"/>
      <c r="N51" s="44">
        <v>10000</v>
      </c>
      <c r="O51" s="44"/>
      <c r="P51" s="44"/>
    </row>
    <row r="52" spans="1:16" ht="108.75" customHeight="1">
      <c r="A52" s="205"/>
      <c r="B52" s="205"/>
      <c r="C52" s="45" t="s">
        <v>73</v>
      </c>
      <c r="D52" s="44">
        <f t="shared" si="10"/>
        <v>0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ht="24.75" customHeight="1">
      <c r="A53" s="205"/>
      <c r="B53" s="205"/>
      <c r="C53" s="45" t="s">
        <v>74</v>
      </c>
      <c r="D53" s="44">
        <f t="shared" si="10"/>
        <v>0</v>
      </c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ht="24.75" customHeight="1">
      <c r="A54" s="205"/>
      <c r="B54" s="205"/>
      <c r="C54" s="45" t="s">
        <v>75</v>
      </c>
      <c r="D54" s="44">
        <f t="shared" si="10"/>
        <v>0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ht="13.5" customHeight="1">
      <c r="A55" s="205"/>
      <c r="B55" s="205"/>
      <c r="C55" s="45" t="s">
        <v>76</v>
      </c>
      <c r="D55" s="44">
        <f t="shared" si="10"/>
        <v>5000</v>
      </c>
      <c r="E55" s="44"/>
      <c r="F55" s="44"/>
      <c r="G55" s="44"/>
      <c r="H55" s="44">
        <v>5000</v>
      </c>
      <c r="I55" s="44"/>
      <c r="J55" s="44"/>
      <c r="K55" s="44"/>
      <c r="L55" s="44"/>
      <c r="M55" s="44"/>
      <c r="N55" s="44"/>
      <c r="O55" s="44"/>
      <c r="P55" s="44"/>
    </row>
    <row r="56" spans="1:16" ht="13.5" customHeight="1">
      <c r="A56" s="205"/>
      <c r="B56" s="205"/>
      <c r="C56" s="45" t="s">
        <v>77</v>
      </c>
      <c r="D56" s="44">
        <f t="shared" si="1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1:16" ht="12.75" customHeight="1">
      <c r="A57" s="205"/>
      <c r="B57" s="209">
        <v>290</v>
      </c>
      <c r="C57" s="113" t="s">
        <v>78</v>
      </c>
      <c r="D57" s="44">
        <f t="shared" si="10"/>
        <v>0</v>
      </c>
      <c r="E57" s="48">
        <f t="shared" ref="E57:P57" si="13">SUM(E58:E63)</f>
        <v>0</v>
      </c>
      <c r="F57" s="48">
        <f t="shared" si="13"/>
        <v>0</v>
      </c>
      <c r="G57" s="48">
        <f t="shared" si="13"/>
        <v>0</v>
      </c>
      <c r="H57" s="48">
        <f t="shared" si="13"/>
        <v>0</v>
      </c>
      <c r="I57" s="48">
        <f t="shared" si="13"/>
        <v>0</v>
      </c>
      <c r="J57" s="48">
        <f t="shared" si="13"/>
        <v>0</v>
      </c>
      <c r="K57" s="48">
        <f t="shared" si="13"/>
        <v>0</v>
      </c>
      <c r="L57" s="48">
        <f t="shared" si="13"/>
        <v>0</v>
      </c>
      <c r="M57" s="48">
        <f t="shared" si="13"/>
        <v>0</v>
      </c>
      <c r="N57" s="48">
        <f t="shared" si="13"/>
        <v>0</v>
      </c>
      <c r="O57" s="48">
        <f t="shared" si="13"/>
        <v>0</v>
      </c>
      <c r="P57" s="48">
        <f t="shared" si="13"/>
        <v>0</v>
      </c>
    </row>
    <row r="58" spans="1:16" ht="24" customHeight="1">
      <c r="A58" s="205"/>
      <c r="B58" s="205"/>
      <c r="C58" s="45" t="s">
        <v>79</v>
      </c>
      <c r="D58" s="44">
        <f t="shared" si="1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  <row r="59" spans="1:16" ht="48" customHeight="1">
      <c r="A59" s="205"/>
      <c r="B59" s="205"/>
      <c r="C59" s="45" t="s">
        <v>80</v>
      </c>
      <c r="D59" s="44">
        <f t="shared" si="10"/>
        <v>0</v>
      </c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1:16" ht="24" customHeight="1">
      <c r="A60" s="205"/>
      <c r="B60" s="205"/>
      <c r="C60" s="45" t="s">
        <v>81</v>
      </c>
      <c r="D60" s="44">
        <f t="shared" si="10"/>
        <v>0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6" ht="11.25" customHeight="1">
      <c r="A61" s="205"/>
      <c r="B61" s="205"/>
      <c r="C61" s="45" t="s">
        <v>82</v>
      </c>
      <c r="D61" s="44">
        <f t="shared" si="10"/>
        <v>0</v>
      </c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 ht="12.75" customHeight="1">
      <c r="A62" s="205"/>
      <c r="B62" s="205"/>
      <c r="C62" s="45" t="s">
        <v>83</v>
      </c>
      <c r="D62" s="44">
        <f t="shared" si="10"/>
        <v>0</v>
      </c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6" ht="24" customHeight="1">
      <c r="A63" s="205"/>
      <c r="B63" s="114"/>
      <c r="C63" s="45" t="s">
        <v>84</v>
      </c>
      <c r="D63" s="44">
        <f t="shared" si="10"/>
        <v>0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16" ht="12.75" customHeight="1">
      <c r="A64" s="205"/>
      <c r="B64" s="207">
        <v>310</v>
      </c>
      <c r="C64" s="113" t="s">
        <v>85</v>
      </c>
      <c r="D64" s="44">
        <f t="shared" si="10"/>
        <v>134680</v>
      </c>
      <c r="E64" s="48">
        <f t="shared" ref="E64:P64" si="14">SUM(E65:E73)</f>
        <v>0</v>
      </c>
      <c r="F64" s="48">
        <f t="shared" si="14"/>
        <v>0</v>
      </c>
      <c r="G64" s="48">
        <f t="shared" si="14"/>
        <v>0</v>
      </c>
      <c r="H64" s="48">
        <f t="shared" si="14"/>
        <v>63780</v>
      </c>
      <c r="I64" s="48">
        <f t="shared" si="14"/>
        <v>0</v>
      </c>
      <c r="J64" s="48">
        <f t="shared" si="14"/>
        <v>0</v>
      </c>
      <c r="K64" s="48">
        <f t="shared" si="14"/>
        <v>0</v>
      </c>
      <c r="L64" s="48">
        <f t="shared" si="14"/>
        <v>0</v>
      </c>
      <c r="M64" s="48">
        <f t="shared" si="14"/>
        <v>0</v>
      </c>
      <c r="N64" s="48">
        <f t="shared" si="14"/>
        <v>70900</v>
      </c>
      <c r="O64" s="48">
        <f t="shared" si="14"/>
        <v>0</v>
      </c>
      <c r="P64" s="48">
        <f t="shared" si="14"/>
        <v>0</v>
      </c>
    </row>
    <row r="65" spans="1:16" ht="48" customHeight="1">
      <c r="A65" s="205"/>
      <c r="B65" s="205"/>
      <c r="C65" s="45" t="s">
        <v>86</v>
      </c>
      <c r="D65" s="44">
        <f t="shared" si="10"/>
        <v>0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ht="12.75" customHeight="1">
      <c r="A66" s="205"/>
      <c r="B66" s="205"/>
      <c r="C66" s="45" t="s">
        <v>87</v>
      </c>
      <c r="D66" s="44">
        <f t="shared" si="10"/>
        <v>58900</v>
      </c>
      <c r="E66" s="44"/>
      <c r="F66" s="44"/>
      <c r="G66" s="44"/>
      <c r="H66" s="44"/>
      <c r="I66" s="44"/>
      <c r="J66" s="44"/>
      <c r="K66" s="44"/>
      <c r="L66" s="44"/>
      <c r="M66" s="44"/>
      <c r="N66" s="44">
        <v>58900</v>
      </c>
      <c r="O66" s="44"/>
      <c r="P66" s="44"/>
    </row>
    <row r="67" spans="1:16" ht="12.75" customHeight="1">
      <c r="A67" s="205"/>
      <c r="B67" s="205"/>
      <c r="C67" s="45" t="s">
        <v>88</v>
      </c>
      <c r="D67" s="44">
        <f t="shared" si="10"/>
        <v>12000</v>
      </c>
      <c r="E67" s="44"/>
      <c r="F67" s="44"/>
      <c r="G67" s="44"/>
      <c r="H67" s="44"/>
      <c r="I67" s="44"/>
      <c r="J67" s="44"/>
      <c r="K67" s="44"/>
      <c r="L67" s="44"/>
      <c r="M67" s="44"/>
      <c r="N67" s="44">
        <v>12000</v>
      </c>
      <c r="O67" s="44"/>
      <c r="P67" s="44"/>
    </row>
    <row r="68" spans="1:16" ht="12.75" customHeight="1">
      <c r="A68" s="205"/>
      <c r="B68" s="205"/>
      <c r="C68" s="45" t="s">
        <v>89</v>
      </c>
      <c r="D68" s="44">
        <f t="shared" si="10"/>
        <v>3000</v>
      </c>
      <c r="E68" s="44"/>
      <c r="F68" s="44"/>
      <c r="G68" s="44"/>
      <c r="H68" s="44">
        <v>3000</v>
      </c>
      <c r="I68" s="44"/>
      <c r="J68" s="44"/>
      <c r="K68" s="44"/>
      <c r="L68" s="44"/>
      <c r="M68" s="44"/>
      <c r="N68" s="44"/>
      <c r="O68" s="44"/>
      <c r="P68" s="44"/>
    </row>
    <row r="69" spans="1:16" ht="24.75" customHeight="1">
      <c r="A69" s="205"/>
      <c r="B69" s="205"/>
      <c r="C69" s="45" t="s">
        <v>90</v>
      </c>
      <c r="D69" s="44">
        <f t="shared" si="10"/>
        <v>0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</row>
    <row r="70" spans="1:16" ht="24" customHeight="1">
      <c r="A70" s="205"/>
      <c r="B70" s="205"/>
      <c r="C70" s="45" t="s">
        <v>91</v>
      </c>
      <c r="D70" s="44">
        <f t="shared" si="10"/>
        <v>0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</row>
    <row r="71" spans="1:16" ht="24" customHeight="1">
      <c r="A71" s="205"/>
      <c r="B71" s="205"/>
      <c r="C71" s="45" t="s">
        <v>92</v>
      </c>
      <c r="D71" s="44">
        <f t="shared" si="10"/>
        <v>0</v>
      </c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</row>
    <row r="72" spans="1:16" ht="24" customHeight="1">
      <c r="A72" s="205"/>
      <c r="B72" s="205"/>
      <c r="C72" s="45" t="s">
        <v>93</v>
      </c>
      <c r="D72" s="44">
        <f t="shared" si="10"/>
        <v>0</v>
      </c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16" ht="12.75" customHeight="1">
      <c r="A73" s="205"/>
      <c r="B73" s="205"/>
      <c r="C73" s="50" t="s">
        <v>94</v>
      </c>
      <c r="D73" s="44">
        <f t="shared" si="10"/>
        <v>60780</v>
      </c>
      <c r="E73" s="44"/>
      <c r="F73" s="44"/>
      <c r="G73" s="44"/>
      <c r="H73" s="44">
        <v>60780</v>
      </c>
      <c r="I73" s="44"/>
      <c r="J73" s="44"/>
      <c r="K73" s="44"/>
      <c r="L73" s="44"/>
      <c r="M73" s="44"/>
      <c r="N73" s="44"/>
      <c r="O73" s="44"/>
      <c r="P73" s="44"/>
    </row>
    <row r="74" spans="1:16" ht="12.75" customHeight="1">
      <c r="A74" s="205"/>
      <c r="B74" s="207">
        <v>340</v>
      </c>
      <c r="C74" s="113" t="s">
        <v>95</v>
      </c>
      <c r="D74" s="44">
        <f t="shared" si="10"/>
        <v>54040</v>
      </c>
      <c r="E74" s="44">
        <f t="shared" ref="E74:P74" si="15">SUM(E77:E88)</f>
        <v>0</v>
      </c>
      <c r="F74" s="44">
        <f t="shared" si="15"/>
        <v>0</v>
      </c>
      <c r="G74" s="44">
        <f t="shared" si="15"/>
        <v>0</v>
      </c>
      <c r="H74" s="44">
        <f t="shared" si="15"/>
        <v>35000</v>
      </c>
      <c r="I74" s="44">
        <f t="shared" si="15"/>
        <v>5000</v>
      </c>
      <c r="J74" s="44">
        <f t="shared" si="15"/>
        <v>0</v>
      </c>
      <c r="K74" s="44">
        <f t="shared" si="15"/>
        <v>0</v>
      </c>
      <c r="L74" s="44">
        <f t="shared" si="15"/>
        <v>6000</v>
      </c>
      <c r="M74" s="44">
        <f t="shared" si="15"/>
        <v>8040</v>
      </c>
      <c r="N74" s="44">
        <f t="shared" si="15"/>
        <v>0</v>
      </c>
      <c r="O74" s="44">
        <f t="shared" si="15"/>
        <v>0</v>
      </c>
      <c r="P74" s="44">
        <f t="shared" si="15"/>
        <v>0</v>
      </c>
    </row>
    <row r="75" spans="1:16" ht="12.75" hidden="1" customHeight="1">
      <c r="A75" s="205"/>
      <c r="B75" s="205"/>
      <c r="C75" s="45" t="s">
        <v>96</v>
      </c>
      <c r="D75" s="44">
        <f t="shared" si="10"/>
        <v>0</v>
      </c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16" ht="12.75" hidden="1" customHeight="1">
      <c r="A76" s="205"/>
      <c r="B76" s="205"/>
      <c r="C76" s="45" t="s">
        <v>78</v>
      </c>
      <c r="D76" s="44">
        <f t="shared" si="10"/>
        <v>0</v>
      </c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16" ht="13.5" customHeight="1">
      <c r="A77" s="205"/>
      <c r="B77" s="113">
        <v>341</v>
      </c>
      <c r="C77" s="45" t="s">
        <v>103</v>
      </c>
      <c r="D77" s="44">
        <f t="shared" si="10"/>
        <v>6000</v>
      </c>
      <c r="E77" s="44"/>
      <c r="F77" s="44"/>
      <c r="G77" s="44"/>
      <c r="H77" s="44"/>
      <c r="I77" s="44"/>
      <c r="J77" s="44"/>
      <c r="K77" s="44"/>
      <c r="L77" s="44">
        <v>6000</v>
      </c>
      <c r="M77" s="44"/>
      <c r="N77" s="44"/>
      <c r="O77" s="44"/>
      <c r="P77" s="44"/>
    </row>
    <row r="78" spans="1:16" ht="24.75" customHeight="1">
      <c r="A78" s="205"/>
      <c r="B78" s="113">
        <v>343</v>
      </c>
      <c r="C78" s="45" t="s">
        <v>98</v>
      </c>
      <c r="D78" s="44">
        <f t="shared" si="10"/>
        <v>0</v>
      </c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16" ht="24.75" customHeight="1">
      <c r="A79" s="205"/>
      <c r="B79" s="113">
        <v>344</v>
      </c>
      <c r="C79" s="45" t="s">
        <v>101</v>
      </c>
      <c r="D79" s="44">
        <f t="shared" si="10"/>
        <v>5000</v>
      </c>
      <c r="E79" s="44"/>
      <c r="F79" s="44"/>
      <c r="G79" s="44"/>
      <c r="H79" s="44"/>
      <c r="I79" s="44">
        <v>5000</v>
      </c>
      <c r="J79" s="44"/>
      <c r="K79" s="44"/>
      <c r="L79" s="44"/>
      <c r="M79" s="44"/>
      <c r="N79" s="44"/>
      <c r="O79" s="44"/>
      <c r="P79" s="44"/>
    </row>
    <row r="80" spans="1:16" ht="13.5" customHeight="1">
      <c r="A80" s="205"/>
      <c r="B80" s="113">
        <v>345</v>
      </c>
      <c r="C80" s="45" t="s">
        <v>99</v>
      </c>
      <c r="D80" s="44">
        <f t="shared" si="10"/>
        <v>0</v>
      </c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1:16" ht="24.75" customHeight="1">
      <c r="A81" s="205"/>
      <c r="B81" s="209">
        <v>346</v>
      </c>
      <c r="C81" s="45" t="s">
        <v>100</v>
      </c>
      <c r="D81" s="44">
        <f t="shared" si="10"/>
        <v>5000</v>
      </c>
      <c r="E81" s="44"/>
      <c r="F81" s="44"/>
      <c r="G81" s="44"/>
      <c r="H81" s="44">
        <v>5000</v>
      </c>
      <c r="I81" s="44"/>
      <c r="J81" s="44"/>
      <c r="K81" s="44"/>
      <c r="L81" s="44"/>
      <c r="M81" s="44"/>
      <c r="N81" s="44"/>
      <c r="O81" s="44"/>
      <c r="P81" s="44"/>
    </row>
    <row r="82" spans="1:16" ht="24.75" customHeight="1">
      <c r="A82" s="205"/>
      <c r="B82" s="205"/>
      <c r="C82" s="45" t="s">
        <v>102</v>
      </c>
      <c r="D82" s="44">
        <f t="shared" si="10"/>
        <v>38040</v>
      </c>
      <c r="E82" s="44"/>
      <c r="F82" s="44"/>
      <c r="G82" s="44"/>
      <c r="H82" s="44">
        <v>30000</v>
      </c>
      <c r="I82" s="44"/>
      <c r="J82" s="44"/>
      <c r="K82" s="44"/>
      <c r="L82" s="44"/>
      <c r="M82" s="44">
        <f>30000-21960</f>
        <v>8040</v>
      </c>
      <c r="N82" s="44"/>
      <c r="O82" s="44"/>
      <c r="P82" s="44"/>
    </row>
    <row r="83" spans="1:16" ht="24.75" customHeight="1">
      <c r="A83" s="205"/>
      <c r="B83" s="205"/>
      <c r="C83" s="45" t="s">
        <v>97</v>
      </c>
      <c r="D83" s="44">
        <f t="shared" si="10"/>
        <v>0</v>
      </c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1:16" ht="24.75" customHeight="1">
      <c r="A84" s="205"/>
      <c r="B84" s="205"/>
      <c r="C84" s="45" t="s">
        <v>104</v>
      </c>
      <c r="D84" s="44">
        <f t="shared" si="10"/>
        <v>0</v>
      </c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1:16" ht="24.75" customHeight="1">
      <c r="A85" s="205"/>
      <c r="B85" s="205"/>
      <c r="C85" s="45" t="s">
        <v>105</v>
      </c>
      <c r="D85" s="44">
        <f t="shared" si="10"/>
        <v>0</v>
      </c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 ht="36.75" customHeight="1">
      <c r="A86" s="205"/>
      <c r="B86" s="205"/>
      <c r="C86" s="45" t="s">
        <v>106</v>
      </c>
      <c r="D86" s="44">
        <f t="shared" si="10"/>
        <v>0</v>
      </c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1:16" ht="13.5" customHeight="1">
      <c r="A87" s="205"/>
      <c r="B87" s="205"/>
      <c r="C87" s="45" t="s">
        <v>107</v>
      </c>
      <c r="D87" s="44">
        <f t="shared" si="10"/>
        <v>0</v>
      </c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</row>
    <row r="88" spans="1:16" ht="24.75" customHeight="1">
      <c r="A88" s="205"/>
      <c r="B88" s="113">
        <v>349</v>
      </c>
      <c r="C88" s="45" t="s">
        <v>108</v>
      </c>
      <c r="D88" s="44">
        <f t="shared" si="10"/>
        <v>0</v>
      </c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</row>
    <row r="89" spans="1:16" ht="13.5" customHeight="1">
      <c r="A89" s="51"/>
      <c r="B89" s="51"/>
      <c r="C89" s="51" t="s">
        <v>109</v>
      </c>
      <c r="D89" s="44">
        <f t="shared" si="10"/>
        <v>7796770</v>
      </c>
      <c r="E89" s="44">
        <f t="shared" ref="E89:P89" si="16">E20+E8</f>
        <v>300800</v>
      </c>
      <c r="F89" s="44">
        <f t="shared" si="16"/>
        <v>710800</v>
      </c>
      <c r="G89" s="44">
        <f t="shared" si="16"/>
        <v>658800</v>
      </c>
      <c r="H89" s="44">
        <f t="shared" si="16"/>
        <v>779580</v>
      </c>
      <c r="I89" s="44">
        <f t="shared" si="16"/>
        <v>1120800</v>
      </c>
      <c r="J89" s="44">
        <f t="shared" si="16"/>
        <v>940800</v>
      </c>
      <c r="K89" s="44">
        <f t="shared" si="16"/>
        <v>400800</v>
      </c>
      <c r="L89" s="44">
        <f t="shared" si="16"/>
        <v>434800</v>
      </c>
      <c r="M89" s="44">
        <f t="shared" si="16"/>
        <v>668840</v>
      </c>
      <c r="N89" s="44">
        <f t="shared" si="16"/>
        <v>748700</v>
      </c>
      <c r="O89" s="44">
        <f t="shared" si="16"/>
        <v>660800</v>
      </c>
      <c r="P89" s="44">
        <f t="shared" si="16"/>
        <v>371250</v>
      </c>
    </row>
    <row r="90" spans="1:16" ht="12.75" customHeight="1">
      <c r="B90" s="17"/>
      <c r="C90" s="42"/>
    </row>
    <row r="91" spans="1:16" ht="12.75" customHeight="1">
      <c r="B91" s="17"/>
      <c r="C91" s="42"/>
    </row>
    <row r="92" spans="1:16" ht="12.75" customHeight="1">
      <c r="B92" s="17"/>
      <c r="C92" s="17" t="s">
        <v>113</v>
      </c>
    </row>
    <row r="93" spans="1:16" ht="12.75" customHeight="1">
      <c r="B93" s="17"/>
      <c r="C93" s="17"/>
    </row>
    <row r="94" spans="1:16" ht="12.75" customHeight="1">
      <c r="B94" s="17"/>
      <c r="C94" s="52"/>
      <c r="D94" s="52">
        <v>273216</v>
      </c>
    </row>
    <row r="95" spans="1:16" ht="12.75" customHeight="1">
      <c r="B95" s="17"/>
      <c r="C95" s="52"/>
      <c r="D95" s="53">
        <f>D94-D89</f>
        <v>-7523554</v>
      </c>
    </row>
    <row r="96" spans="1:16" ht="12.75" customHeight="1">
      <c r="B96" s="17"/>
      <c r="C96" s="52"/>
      <c r="D96" s="52">
        <v>7258600</v>
      </c>
    </row>
    <row r="97" spans="2:4" ht="12.75" customHeight="1">
      <c r="B97" s="17"/>
      <c r="C97" s="52"/>
      <c r="D97" s="53">
        <f>D96-D89</f>
        <v>-538170</v>
      </c>
    </row>
    <row r="98" spans="2:4" ht="12.75" customHeight="1">
      <c r="B98" s="17"/>
      <c r="C98" s="17"/>
    </row>
    <row r="99" spans="2:4" ht="12.75" customHeight="1">
      <c r="B99" s="17"/>
      <c r="C99" s="17"/>
    </row>
    <row r="100" spans="2:4" ht="12.75" customHeight="1">
      <c r="B100" s="17"/>
      <c r="C100" s="17"/>
    </row>
    <row r="101" spans="2:4" ht="12.75" customHeight="1">
      <c r="B101" s="17"/>
      <c r="C101" s="17"/>
    </row>
    <row r="102" spans="2:4" ht="12.75" customHeight="1">
      <c r="B102" s="17"/>
      <c r="C102" s="17"/>
    </row>
    <row r="103" spans="2:4" ht="12.75" customHeight="1">
      <c r="B103" s="17"/>
      <c r="C103" s="17"/>
    </row>
    <row r="104" spans="2:4" ht="12.75" customHeight="1">
      <c r="B104" s="17"/>
      <c r="C104" s="17"/>
    </row>
    <row r="105" spans="2:4" ht="12.75" customHeight="1">
      <c r="B105" s="17"/>
      <c r="C105" s="17"/>
    </row>
    <row r="106" spans="2:4" ht="12.75" customHeight="1">
      <c r="B106" s="17"/>
      <c r="C106" s="17"/>
    </row>
    <row r="107" spans="2:4" ht="12.75" customHeight="1">
      <c r="B107" s="17"/>
      <c r="C107" s="17"/>
    </row>
    <row r="108" spans="2:4" ht="12.75" customHeight="1">
      <c r="B108" s="17"/>
      <c r="C108" s="17"/>
    </row>
    <row r="109" spans="2:4" ht="12.75" customHeight="1">
      <c r="B109" s="17"/>
      <c r="C109" s="17"/>
    </row>
    <row r="110" spans="2:4" ht="12.75" customHeight="1">
      <c r="B110" s="17"/>
      <c r="C110" s="17"/>
    </row>
    <row r="111" spans="2:4" ht="12.75" customHeight="1">
      <c r="B111" s="17"/>
      <c r="C111" s="17"/>
    </row>
    <row r="112" spans="2:4" ht="12.75" customHeight="1">
      <c r="B112" s="17"/>
      <c r="C112" s="17"/>
    </row>
    <row r="113" spans="2:3" ht="12.75" customHeight="1">
      <c r="B113" s="17"/>
      <c r="C113" s="17"/>
    </row>
    <row r="114" spans="2:3" ht="12.75" customHeight="1">
      <c r="B114" s="17"/>
      <c r="C114" s="17"/>
    </row>
    <row r="115" spans="2:3" ht="12.75" customHeight="1">
      <c r="B115" s="17"/>
      <c r="C115" s="17"/>
    </row>
    <row r="116" spans="2:3" ht="12.75" customHeight="1">
      <c r="B116" s="17"/>
      <c r="C116" s="17"/>
    </row>
    <row r="117" spans="2:3" ht="12.75" customHeight="1">
      <c r="B117" s="17"/>
      <c r="C117" s="17"/>
    </row>
    <row r="118" spans="2:3" ht="12.75" customHeight="1">
      <c r="B118" s="17"/>
      <c r="C118" s="17"/>
    </row>
    <row r="119" spans="2:3" ht="12.75" customHeight="1">
      <c r="B119" s="17"/>
      <c r="C119" s="17"/>
    </row>
    <row r="120" spans="2:3" ht="12.75" customHeight="1">
      <c r="B120" s="17"/>
      <c r="C120" s="17"/>
    </row>
    <row r="121" spans="2:3" ht="12.75" customHeight="1">
      <c r="B121" s="17"/>
      <c r="C121" s="17"/>
    </row>
    <row r="122" spans="2:3" ht="12.75" customHeight="1">
      <c r="B122" s="17"/>
      <c r="C122" s="17"/>
    </row>
    <row r="123" spans="2:3" ht="12.75" customHeight="1">
      <c r="B123" s="17"/>
      <c r="C123" s="17"/>
    </row>
    <row r="124" spans="2:3" ht="12.75" customHeight="1">
      <c r="B124" s="17"/>
      <c r="C124" s="17"/>
    </row>
    <row r="125" spans="2:3" ht="12.75" customHeight="1">
      <c r="B125" s="17"/>
      <c r="C125" s="17"/>
    </row>
    <row r="126" spans="2:3" ht="12.75" customHeight="1">
      <c r="B126" s="17"/>
      <c r="C126" s="17"/>
    </row>
    <row r="127" spans="2:3" ht="12.75" customHeight="1">
      <c r="B127" s="17"/>
      <c r="C127" s="17"/>
    </row>
    <row r="128" spans="2:3" ht="12.75" customHeight="1">
      <c r="B128" s="17"/>
      <c r="C128" s="17"/>
    </row>
    <row r="129" spans="2:3" ht="12.75" customHeight="1">
      <c r="B129" s="17"/>
      <c r="C129" s="17"/>
    </row>
    <row r="130" spans="2:3" ht="12.75" customHeight="1">
      <c r="B130" s="17"/>
      <c r="C130" s="17"/>
    </row>
    <row r="131" spans="2:3" ht="12.75" customHeight="1">
      <c r="B131" s="17"/>
      <c r="C131" s="17"/>
    </row>
    <row r="132" spans="2:3" ht="12.75" customHeight="1">
      <c r="B132" s="17"/>
      <c r="C132" s="17"/>
    </row>
    <row r="133" spans="2:3" ht="12.75" customHeight="1">
      <c r="B133" s="17"/>
      <c r="C133" s="17"/>
    </row>
    <row r="134" spans="2:3" ht="12.75" customHeight="1">
      <c r="B134" s="17"/>
      <c r="C134" s="17"/>
    </row>
    <row r="135" spans="2:3" ht="12.75" customHeight="1">
      <c r="B135" s="17"/>
      <c r="C135" s="17"/>
    </row>
    <row r="136" spans="2:3" ht="12.75" customHeight="1">
      <c r="B136" s="17"/>
      <c r="C136" s="17"/>
    </row>
    <row r="137" spans="2:3" ht="12.75" customHeight="1"/>
    <row r="138" spans="2:3" ht="12.75" customHeight="1"/>
    <row r="139" spans="2:3" ht="12.75" customHeight="1"/>
    <row r="140" spans="2:3" ht="12.75" customHeight="1"/>
    <row r="141" spans="2:3" ht="12.75" customHeight="1"/>
    <row r="142" spans="2:3" ht="12.75" customHeight="1"/>
    <row r="143" spans="2:3" ht="12.75" customHeight="1"/>
    <row r="144" spans="2:3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7">
    <mergeCell ref="B64:B73"/>
    <mergeCell ref="B74:B76"/>
    <mergeCell ref="B81:B87"/>
    <mergeCell ref="A18:A19"/>
    <mergeCell ref="B18:B19"/>
    <mergeCell ref="B20:C20"/>
    <mergeCell ref="A21:A88"/>
    <mergeCell ref="B21:B25"/>
    <mergeCell ref="B26:B29"/>
    <mergeCell ref="B30:B32"/>
    <mergeCell ref="B33:B40"/>
    <mergeCell ref="B41:B56"/>
    <mergeCell ref="B57:B62"/>
    <mergeCell ref="K6:M6"/>
    <mergeCell ref="N6:P6"/>
    <mergeCell ref="B8:C8"/>
    <mergeCell ref="A9:A11"/>
    <mergeCell ref="B11:C11"/>
    <mergeCell ref="A12:A17"/>
    <mergeCell ref="D1:J1"/>
    <mergeCell ref="D2:J2"/>
    <mergeCell ref="D4:J4"/>
    <mergeCell ref="A6:A7"/>
    <mergeCell ref="B6:C7"/>
    <mergeCell ref="D6:D7"/>
    <mergeCell ref="E6:G6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219075</xdr:colOff>
                <xdr:row>82</xdr:row>
                <xdr:rowOff>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219075</xdr:colOff>
                <xdr:row>82</xdr:row>
                <xdr:rowOff>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1</xdr:col>
                <xdr:colOff>9525</xdr:colOff>
                <xdr:row>82</xdr:row>
                <xdr:rowOff>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5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219075</xdr:colOff>
                <xdr:row>75</xdr:row>
                <xdr:rowOff>0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1">
          <objectPr defaultSize="0" autoPict="0" r:id="rId7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0</xdr:col>
                <xdr:colOff>219075</xdr:colOff>
                <xdr:row>75</xdr:row>
                <xdr:rowOff>0</xdr:rowOff>
              </to>
            </anchor>
          </objectPr>
        </oleObject>
      </mc:Choice>
      <mc:Fallback>
        <oleObject progId="Equation.3" shapeId="2053" r:id="rId11"/>
      </mc:Fallback>
    </mc:AlternateContent>
    <mc:AlternateContent xmlns:mc="http://schemas.openxmlformats.org/markup-compatibility/2006">
      <mc:Choice Requires="x14">
        <oleObject progId="Equation.3" shapeId="2054" r:id="rId12">
          <objectPr defaultSize="0" autoPict="0" r:id="rId9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9525</xdr:colOff>
                <xdr:row>75</xdr:row>
                <xdr:rowOff>0</xdr:rowOff>
              </to>
            </anchor>
          </objectPr>
        </oleObject>
      </mc:Choice>
      <mc:Fallback>
        <oleObject progId="Equation.3" shapeId="2054" r:id="rId12"/>
      </mc:Fallback>
    </mc:AlternateContent>
    <mc:AlternateContent xmlns:mc="http://schemas.openxmlformats.org/markup-compatibility/2006">
      <mc:Choice Requires="x14">
        <oleObject progId="Equation.3" shapeId="2055" r:id="rId13">
          <objectPr defaultSize="0" autoPict="0" r:id="rId5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2055" r:id="rId13"/>
      </mc:Fallback>
    </mc:AlternateContent>
    <mc:AlternateContent xmlns:mc="http://schemas.openxmlformats.org/markup-compatibility/2006">
      <mc:Choice Requires="x14">
        <oleObject progId="Equation.3" shapeId="2056" r:id="rId14">
          <objectPr defaultSize="0" autoPict="0" r:id="rId7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2056" r:id="rId14"/>
      </mc:Fallback>
    </mc:AlternateContent>
    <mc:AlternateContent xmlns:mc="http://schemas.openxmlformats.org/markup-compatibility/2006">
      <mc:Choice Requires="x14">
        <oleObject progId="Equation.3" shapeId="2057" r:id="rId15">
          <objectPr defaultSize="0" autoPict="0" r:id="rId9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1</xdr:col>
                <xdr:colOff>9525</xdr:colOff>
                <xdr:row>79</xdr:row>
                <xdr:rowOff>0</xdr:rowOff>
              </to>
            </anchor>
          </objectPr>
        </oleObject>
      </mc:Choice>
      <mc:Fallback>
        <oleObject progId="Equation.3" shapeId="2057" r:id="rId15"/>
      </mc:Fallback>
    </mc:AlternateContent>
    <mc:AlternateContent xmlns:mc="http://schemas.openxmlformats.org/markup-compatibility/2006">
      <mc:Choice Requires="x14">
        <oleObject progId="Equation.3" shapeId="2058" r:id="rId16">
          <objectPr defaultSize="0" autoPict="0" r:id="rId5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219075</xdr:colOff>
                <xdr:row>76</xdr:row>
                <xdr:rowOff>0</xdr:rowOff>
              </to>
            </anchor>
          </objectPr>
        </oleObject>
      </mc:Choice>
      <mc:Fallback>
        <oleObject progId="Equation.3" shapeId="2058" r:id="rId16"/>
      </mc:Fallback>
    </mc:AlternateContent>
    <mc:AlternateContent xmlns:mc="http://schemas.openxmlformats.org/markup-compatibility/2006">
      <mc:Choice Requires="x14">
        <oleObject progId="Equation.3" shapeId="2059" r:id="rId17">
          <objectPr defaultSize="0" autoPict="0" r:id="rId7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219075</xdr:colOff>
                <xdr:row>76</xdr:row>
                <xdr:rowOff>0</xdr:rowOff>
              </to>
            </anchor>
          </objectPr>
        </oleObject>
      </mc:Choice>
      <mc:Fallback>
        <oleObject progId="Equation.3" shapeId="2059" r:id="rId17"/>
      </mc:Fallback>
    </mc:AlternateContent>
    <mc:AlternateContent xmlns:mc="http://schemas.openxmlformats.org/markup-compatibility/2006">
      <mc:Choice Requires="x14">
        <oleObject progId="Equation.3" shapeId="2060" r:id="rId18">
          <objectPr defaultSize="0" autoPict="0" r:id="rId9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1</xdr:col>
                <xdr:colOff>9525</xdr:colOff>
                <xdr:row>76</xdr:row>
                <xdr:rowOff>0</xdr:rowOff>
              </to>
            </anchor>
          </objectPr>
        </oleObject>
      </mc:Choice>
      <mc:Fallback>
        <oleObject progId="Equation.3" shapeId="2060" r:id="rId18"/>
      </mc:Fallback>
    </mc:AlternateContent>
    <mc:AlternateContent xmlns:mc="http://schemas.openxmlformats.org/markup-compatibility/2006">
      <mc:Choice Requires="x14">
        <oleObject progId="Equation.3" shapeId="2061" r:id="rId19">
          <objectPr defaultSize="0" autoPict="0" r:id="rId9">
            <anchor moveWithCells="1" sizeWithCells="1">
              <from>
                <xdr:col>0</xdr:col>
                <xdr:colOff>0</xdr:colOff>
                <xdr:row>82</xdr:row>
                <xdr:rowOff>0</xdr:rowOff>
              </from>
              <to>
                <xdr:col>1</xdr:col>
                <xdr:colOff>9525</xdr:colOff>
                <xdr:row>82</xdr:row>
                <xdr:rowOff>0</xdr:rowOff>
              </to>
            </anchor>
          </objectPr>
        </oleObject>
      </mc:Choice>
      <mc:Fallback>
        <oleObject progId="Equation.3" shapeId="2061" r:id="rId19"/>
      </mc:Fallback>
    </mc:AlternateContent>
    <mc:AlternateContent xmlns:mc="http://schemas.openxmlformats.org/markup-compatibility/2006">
      <mc:Choice Requires="x14">
        <oleObject progId="Equation.3" shapeId="2062" r:id="rId20">
          <objectPr defaultSize="0" autoPict="0" r:id="rId9">
            <anchor moveWithCells="1" siz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9525</xdr:colOff>
                <xdr:row>75</xdr:row>
                <xdr:rowOff>0</xdr:rowOff>
              </to>
            </anchor>
          </objectPr>
        </oleObject>
      </mc:Choice>
      <mc:Fallback>
        <oleObject progId="Equation.3" shapeId="2062" r:id="rId20"/>
      </mc:Fallback>
    </mc:AlternateContent>
    <mc:AlternateContent xmlns:mc="http://schemas.openxmlformats.org/markup-compatibility/2006">
      <mc:Choice Requires="x14">
        <oleObject progId="Equation.3" shapeId="2063" r:id="rId21">
          <objectPr defaultSize="0" autoPict="0" r:id="rId9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1</xdr:col>
                <xdr:colOff>9525</xdr:colOff>
                <xdr:row>80</xdr:row>
                <xdr:rowOff>0</xdr:rowOff>
              </to>
            </anchor>
          </objectPr>
        </oleObject>
      </mc:Choice>
      <mc:Fallback>
        <oleObject progId="Equation.3" shapeId="2063" r:id="rId21"/>
      </mc:Fallback>
    </mc:AlternateContent>
    <mc:AlternateContent xmlns:mc="http://schemas.openxmlformats.org/markup-compatibility/2006">
      <mc:Choice Requires="x14">
        <oleObject progId="Equation.3" shapeId="2064" r:id="rId22">
          <objectPr defaultSize="0" autoPict="0" r:id="rId9">
            <anchor moveWithCells="1" sizeWithCells="1">
              <from>
                <xdr:col>0</xdr:col>
                <xdr:colOff>0</xdr:colOff>
                <xdr:row>76</xdr:row>
                <xdr:rowOff>0</xdr:rowOff>
              </from>
              <to>
                <xdr:col>1</xdr:col>
                <xdr:colOff>9525</xdr:colOff>
                <xdr:row>76</xdr:row>
                <xdr:rowOff>0</xdr:rowOff>
              </to>
            </anchor>
          </objectPr>
        </oleObject>
      </mc:Choice>
      <mc:Fallback>
        <oleObject progId="Equation.3" shapeId="2064" r:id="rId2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00"/>
  <sheetViews>
    <sheetView workbookViewId="0">
      <selection sqref="A1:XFD1048576"/>
    </sheetView>
  </sheetViews>
  <sheetFormatPr defaultColWidth="14.42578125" defaultRowHeight="15"/>
  <cols>
    <col min="1" max="1" width="21.28515625" style="100" customWidth="1"/>
    <col min="2" max="2" width="4.42578125" style="100" customWidth="1"/>
    <col min="3" max="3" width="51.140625" style="100" customWidth="1"/>
    <col min="4" max="4" width="9.7109375" style="100" customWidth="1"/>
    <col min="5" max="5" width="8.85546875" style="100" customWidth="1"/>
    <col min="6" max="6" width="8.7109375" style="100" customWidth="1"/>
    <col min="7" max="13" width="8.85546875" style="100" customWidth="1"/>
    <col min="14" max="15" width="8.5703125" style="100" customWidth="1"/>
    <col min="16" max="25" width="8.85546875" style="100" customWidth="1"/>
    <col min="26" max="26" width="8" style="100" customWidth="1"/>
    <col min="27" max="16384" width="14.42578125" style="100"/>
  </cols>
  <sheetData>
    <row r="1" spans="1:25" ht="12.75" customHeight="1">
      <c r="D1" s="228" t="s">
        <v>0</v>
      </c>
      <c r="E1" s="168"/>
      <c r="F1" s="168"/>
      <c r="G1" s="168"/>
      <c r="H1" s="168"/>
      <c r="I1" s="168"/>
      <c r="J1" s="168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5" ht="12.75" customHeight="1">
      <c r="D2" s="229" t="s">
        <v>1</v>
      </c>
      <c r="E2" s="168"/>
      <c r="F2" s="168"/>
      <c r="G2" s="168"/>
      <c r="H2" s="168"/>
      <c r="I2" s="168"/>
      <c r="J2" s="168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</row>
    <row r="3" spans="1:25" ht="12.75" customHeight="1"/>
    <row r="4" spans="1:25" ht="18" customHeight="1">
      <c r="D4" s="230" t="s">
        <v>227</v>
      </c>
      <c r="E4" s="231"/>
      <c r="F4" s="231"/>
      <c r="G4" s="231"/>
      <c r="H4" s="231"/>
      <c r="I4" s="231"/>
      <c r="J4" s="231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</row>
    <row r="5" spans="1:25" ht="12.75" customHeight="1">
      <c r="A5" s="119"/>
      <c r="B5" s="120"/>
      <c r="C5" s="121" t="s">
        <v>2</v>
      </c>
      <c r="D5" s="122"/>
    </row>
    <row r="6" spans="1:25" ht="12.75" customHeight="1">
      <c r="A6" s="232" t="s">
        <v>3</v>
      </c>
      <c r="B6" s="233" t="s">
        <v>4</v>
      </c>
      <c r="C6" s="234"/>
      <c r="D6" s="232" t="s">
        <v>5</v>
      </c>
      <c r="E6" s="224" t="s">
        <v>6</v>
      </c>
      <c r="F6" s="189"/>
      <c r="G6" s="190"/>
      <c r="H6" s="224" t="s">
        <v>7</v>
      </c>
      <c r="I6" s="189"/>
      <c r="J6" s="190"/>
      <c r="K6" s="224" t="s">
        <v>8</v>
      </c>
      <c r="L6" s="189"/>
      <c r="M6" s="190"/>
      <c r="N6" s="224" t="s">
        <v>9</v>
      </c>
      <c r="O6" s="189"/>
      <c r="P6" s="190"/>
    </row>
    <row r="7" spans="1:25" ht="12.75" customHeight="1">
      <c r="A7" s="188"/>
      <c r="B7" s="218"/>
      <c r="C7" s="235"/>
      <c r="D7" s="188"/>
      <c r="E7" s="123" t="s">
        <v>10</v>
      </c>
      <c r="F7" s="123" t="s">
        <v>11</v>
      </c>
      <c r="G7" s="123" t="s">
        <v>12</v>
      </c>
      <c r="H7" s="123" t="s">
        <v>13</v>
      </c>
      <c r="I7" s="123" t="s">
        <v>14</v>
      </c>
      <c r="J7" s="123" t="s">
        <v>15</v>
      </c>
      <c r="K7" s="123" t="s">
        <v>16</v>
      </c>
      <c r="L7" s="123" t="s">
        <v>17</v>
      </c>
      <c r="M7" s="123" t="s">
        <v>18</v>
      </c>
      <c r="N7" s="123" t="s">
        <v>19</v>
      </c>
      <c r="O7" s="123" t="s">
        <v>20</v>
      </c>
      <c r="P7" s="123" t="s">
        <v>21</v>
      </c>
    </row>
    <row r="8" spans="1:25" ht="45" customHeight="1">
      <c r="A8" s="124">
        <v>110</v>
      </c>
      <c r="B8" s="225" t="s">
        <v>22</v>
      </c>
      <c r="C8" s="189"/>
      <c r="D8" s="125">
        <f t="shared" ref="D8:D16" si="0">E8+F8+G8+H8+I8+J8+K8+L8+M8+N8+O8+P8</f>
        <v>1369390</v>
      </c>
      <c r="E8" s="125">
        <f t="shared" ref="E8:P8" si="1">E13+E14+E23</f>
        <v>44000</v>
      </c>
      <c r="F8" s="125">
        <f t="shared" si="1"/>
        <v>117000</v>
      </c>
      <c r="G8" s="125">
        <f t="shared" si="1"/>
        <v>115000</v>
      </c>
      <c r="H8" s="125">
        <f t="shared" si="1"/>
        <v>115000</v>
      </c>
      <c r="I8" s="125">
        <f t="shared" si="1"/>
        <v>172000</v>
      </c>
      <c r="J8" s="125">
        <f t="shared" si="1"/>
        <v>172000</v>
      </c>
      <c r="K8" s="125">
        <f t="shared" si="1"/>
        <v>58000</v>
      </c>
      <c r="L8" s="125">
        <f t="shared" si="1"/>
        <v>58000</v>
      </c>
      <c r="M8" s="125">
        <f t="shared" si="1"/>
        <v>115000</v>
      </c>
      <c r="N8" s="125">
        <f t="shared" si="1"/>
        <v>35800</v>
      </c>
      <c r="O8" s="125">
        <f t="shared" si="1"/>
        <v>115000</v>
      </c>
      <c r="P8" s="125">
        <f t="shared" si="1"/>
        <v>252590</v>
      </c>
      <c r="Q8" s="126"/>
    </row>
    <row r="9" spans="1:25" ht="12.75" customHeight="1">
      <c r="A9" s="226" t="s">
        <v>23</v>
      </c>
      <c r="B9" s="127">
        <v>211</v>
      </c>
      <c r="C9" s="128" t="s">
        <v>24</v>
      </c>
      <c r="D9" s="125">
        <f t="shared" si="0"/>
        <v>1050220</v>
      </c>
      <c r="E9" s="125">
        <f t="shared" ref="E9:P9" si="2">E10+E11</f>
        <v>44000</v>
      </c>
      <c r="F9" s="125">
        <f t="shared" si="2"/>
        <v>88000</v>
      </c>
      <c r="G9" s="125">
        <f t="shared" si="2"/>
        <v>88000</v>
      </c>
      <c r="H9" s="125">
        <f t="shared" si="2"/>
        <v>88000</v>
      </c>
      <c r="I9" s="125">
        <f t="shared" si="2"/>
        <v>132000</v>
      </c>
      <c r="J9" s="125">
        <f t="shared" si="2"/>
        <v>132000</v>
      </c>
      <c r="K9" s="125">
        <f t="shared" si="2"/>
        <v>44000</v>
      </c>
      <c r="L9" s="125">
        <f t="shared" si="2"/>
        <v>44000</v>
      </c>
      <c r="M9" s="125">
        <f t="shared" si="2"/>
        <v>88000</v>
      </c>
      <c r="N9" s="125">
        <f t="shared" si="2"/>
        <v>8800</v>
      </c>
      <c r="O9" s="125">
        <f t="shared" si="2"/>
        <v>88000</v>
      </c>
      <c r="P9" s="125">
        <f t="shared" si="2"/>
        <v>205420</v>
      </c>
      <c r="Q9" s="126"/>
    </row>
    <row r="10" spans="1:25" ht="12.75" customHeight="1">
      <c r="A10" s="187"/>
      <c r="B10" s="216"/>
      <c r="C10" s="129" t="s">
        <v>25</v>
      </c>
      <c r="D10" s="125">
        <f t="shared" si="0"/>
        <v>1050220</v>
      </c>
      <c r="E10" s="125">
        <v>44000</v>
      </c>
      <c r="F10" s="125">
        <v>88000</v>
      </c>
      <c r="G10" s="125">
        <v>88000</v>
      </c>
      <c r="H10" s="125">
        <v>88000</v>
      </c>
      <c r="I10" s="125">
        <v>132000</v>
      </c>
      <c r="J10" s="125">
        <v>132000</v>
      </c>
      <c r="K10" s="125">
        <v>44000</v>
      </c>
      <c r="L10" s="125">
        <v>44000</v>
      </c>
      <c r="M10" s="125">
        <v>88000</v>
      </c>
      <c r="N10" s="125">
        <v>8800</v>
      </c>
      <c r="O10" s="125">
        <v>88000</v>
      </c>
      <c r="P10" s="125">
        <v>205420</v>
      </c>
      <c r="Q10" s="126"/>
    </row>
    <row r="11" spans="1:25" ht="12.75" customHeight="1">
      <c r="A11" s="187"/>
      <c r="B11" s="218"/>
      <c r="C11" s="129" t="s">
        <v>26</v>
      </c>
      <c r="D11" s="125">
        <f t="shared" si="0"/>
        <v>0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6"/>
    </row>
    <row r="12" spans="1:25" ht="12.75" customHeight="1">
      <c r="A12" s="187"/>
      <c r="B12" s="130">
        <v>266</v>
      </c>
      <c r="C12" s="131" t="s">
        <v>27</v>
      </c>
      <c r="D12" s="125">
        <f t="shared" si="0"/>
        <v>2000</v>
      </c>
      <c r="E12" s="125"/>
      <c r="F12" s="125">
        <v>2000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6"/>
    </row>
    <row r="13" spans="1:25" ht="12.75" customHeight="1">
      <c r="A13" s="188"/>
      <c r="B13" s="227" t="s">
        <v>28</v>
      </c>
      <c r="C13" s="189"/>
      <c r="D13" s="125">
        <f t="shared" si="0"/>
        <v>1052220</v>
      </c>
      <c r="E13" s="125">
        <f t="shared" ref="E13:P13" si="3">E9+E12</f>
        <v>44000</v>
      </c>
      <c r="F13" s="125">
        <f t="shared" si="3"/>
        <v>90000</v>
      </c>
      <c r="G13" s="125">
        <f t="shared" si="3"/>
        <v>88000</v>
      </c>
      <c r="H13" s="125">
        <f t="shared" si="3"/>
        <v>88000</v>
      </c>
      <c r="I13" s="125">
        <f t="shared" si="3"/>
        <v>132000</v>
      </c>
      <c r="J13" s="125">
        <f t="shared" si="3"/>
        <v>132000</v>
      </c>
      <c r="K13" s="125">
        <f t="shared" si="3"/>
        <v>44000</v>
      </c>
      <c r="L13" s="125">
        <f t="shared" si="3"/>
        <v>44000</v>
      </c>
      <c r="M13" s="125">
        <f t="shared" si="3"/>
        <v>88000</v>
      </c>
      <c r="N13" s="125">
        <f t="shared" si="3"/>
        <v>8800</v>
      </c>
      <c r="O13" s="125">
        <f t="shared" si="3"/>
        <v>88000</v>
      </c>
      <c r="P13" s="125">
        <f t="shared" si="3"/>
        <v>205420</v>
      </c>
      <c r="Q13" s="126"/>
    </row>
    <row r="14" spans="1:25" ht="12.75" customHeight="1">
      <c r="A14" s="163" t="s">
        <v>29</v>
      </c>
      <c r="B14" s="214">
        <v>212</v>
      </c>
      <c r="C14" s="132" t="s">
        <v>30</v>
      </c>
      <c r="D14" s="125">
        <f t="shared" si="0"/>
        <v>0</v>
      </c>
      <c r="E14" s="125">
        <f t="shared" ref="E14:P14" si="4">SUM(E15:E19)</f>
        <v>0</v>
      </c>
      <c r="F14" s="125">
        <f t="shared" si="4"/>
        <v>0</v>
      </c>
      <c r="G14" s="125">
        <f t="shared" si="4"/>
        <v>0</v>
      </c>
      <c r="H14" s="125">
        <f t="shared" si="4"/>
        <v>0</v>
      </c>
      <c r="I14" s="125">
        <f t="shared" si="4"/>
        <v>0</v>
      </c>
      <c r="J14" s="125">
        <f t="shared" si="4"/>
        <v>0</v>
      </c>
      <c r="K14" s="125">
        <f t="shared" si="4"/>
        <v>0</v>
      </c>
      <c r="L14" s="125">
        <f t="shared" si="4"/>
        <v>0</v>
      </c>
      <c r="M14" s="125">
        <f t="shared" si="4"/>
        <v>0</v>
      </c>
      <c r="N14" s="125">
        <f t="shared" si="4"/>
        <v>0</v>
      </c>
      <c r="O14" s="125">
        <f t="shared" si="4"/>
        <v>0</v>
      </c>
      <c r="P14" s="125">
        <f t="shared" si="4"/>
        <v>0</v>
      </c>
      <c r="Q14" s="126"/>
    </row>
    <row r="15" spans="1:25" ht="36.75" customHeight="1" thickBot="1">
      <c r="A15" s="187"/>
      <c r="B15" s="187"/>
      <c r="C15" s="133" t="s">
        <v>31</v>
      </c>
      <c r="D15" s="125">
        <f t="shared" si="0"/>
        <v>0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/>
    </row>
    <row r="16" spans="1:25" ht="24" customHeight="1">
      <c r="A16" s="187"/>
      <c r="B16" s="187"/>
      <c r="C16" s="128" t="s">
        <v>32</v>
      </c>
      <c r="D16" s="125">
        <f t="shared" si="0"/>
        <v>0</v>
      </c>
      <c r="E16" s="125"/>
      <c r="F16" s="125"/>
      <c r="G16" s="125"/>
      <c r="H16" s="134"/>
      <c r="I16" s="125"/>
      <c r="J16" s="125"/>
      <c r="K16" s="125"/>
      <c r="L16" s="125"/>
      <c r="M16" s="125"/>
      <c r="N16" s="125"/>
      <c r="O16" s="125"/>
      <c r="P16" s="125"/>
      <c r="Q16" s="126"/>
    </row>
    <row r="17" spans="1:17" ht="36" customHeight="1">
      <c r="A17" s="187"/>
      <c r="B17" s="187"/>
      <c r="C17" s="128" t="s">
        <v>33</v>
      </c>
      <c r="D17" s="125">
        <f>SUM(E17:P17)</f>
        <v>0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6"/>
    </row>
    <row r="18" spans="1:17" ht="37.5" customHeight="1">
      <c r="A18" s="187"/>
      <c r="B18" s="187"/>
      <c r="C18" s="135" t="s">
        <v>34</v>
      </c>
      <c r="D18" s="125">
        <f t="shared" ref="D18:D35" si="5">E18+F18+G18+H18+I18+J18+K18+L18+M18+N18+O18+P18</f>
        <v>0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6"/>
    </row>
    <row r="19" spans="1:17" ht="23.25" customHeight="1">
      <c r="A19" s="187"/>
      <c r="B19" s="188"/>
      <c r="C19" s="135" t="s">
        <v>35</v>
      </c>
      <c r="D19" s="125">
        <f t="shared" si="5"/>
        <v>0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6"/>
    </row>
    <row r="20" spans="1:17" ht="18" customHeight="1">
      <c r="A20" s="215" t="s">
        <v>36</v>
      </c>
      <c r="B20" s="216">
        <v>213</v>
      </c>
      <c r="C20" s="128" t="s">
        <v>37</v>
      </c>
      <c r="D20" s="125">
        <f t="shared" si="5"/>
        <v>317170</v>
      </c>
      <c r="E20" s="125">
        <f t="shared" ref="E20:P20" si="6">E21+E22</f>
        <v>0</v>
      </c>
      <c r="F20" s="125">
        <f>F21+F22</f>
        <v>27000</v>
      </c>
      <c r="G20" s="125">
        <f>G21+G22</f>
        <v>27000</v>
      </c>
      <c r="H20" s="125">
        <f t="shared" si="6"/>
        <v>27000</v>
      </c>
      <c r="I20" s="125">
        <f t="shared" si="6"/>
        <v>40000</v>
      </c>
      <c r="J20" s="125">
        <f t="shared" si="6"/>
        <v>40000</v>
      </c>
      <c r="K20" s="125">
        <f t="shared" si="6"/>
        <v>14000</v>
      </c>
      <c r="L20" s="125">
        <f t="shared" si="6"/>
        <v>14000</v>
      </c>
      <c r="M20" s="125">
        <f t="shared" si="6"/>
        <v>27000</v>
      </c>
      <c r="N20" s="125">
        <f t="shared" si="6"/>
        <v>27000</v>
      </c>
      <c r="O20" s="125">
        <f t="shared" si="6"/>
        <v>27000</v>
      </c>
      <c r="P20" s="125">
        <f t="shared" si="6"/>
        <v>47170</v>
      </c>
      <c r="Q20" s="126"/>
    </row>
    <row r="21" spans="1:17" ht="17.25" customHeight="1">
      <c r="A21" s="187"/>
      <c r="B21" s="217"/>
      <c r="C21" s="128" t="s">
        <v>38</v>
      </c>
      <c r="D21" s="125">
        <f t="shared" si="5"/>
        <v>317170</v>
      </c>
      <c r="E21" s="125"/>
      <c r="F21" s="125">
        <v>27000</v>
      </c>
      <c r="G21" s="125">
        <v>27000</v>
      </c>
      <c r="H21" s="125">
        <v>27000</v>
      </c>
      <c r="I21" s="125">
        <v>40000</v>
      </c>
      <c r="J21" s="125">
        <v>40000</v>
      </c>
      <c r="K21" s="125">
        <v>14000</v>
      </c>
      <c r="L21" s="125">
        <v>14000</v>
      </c>
      <c r="M21" s="125">
        <v>27000</v>
      </c>
      <c r="N21" s="125">
        <v>27000</v>
      </c>
      <c r="O21" s="125">
        <v>27000</v>
      </c>
      <c r="P21" s="125">
        <v>47170</v>
      </c>
      <c r="Q21" s="126"/>
    </row>
    <row r="22" spans="1:17" ht="19.5" customHeight="1">
      <c r="A22" s="187"/>
      <c r="B22" s="217"/>
      <c r="C22" s="128" t="s">
        <v>39</v>
      </c>
      <c r="D22" s="125">
        <f t="shared" si="5"/>
        <v>0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6"/>
    </row>
    <row r="23" spans="1:17" ht="15.75" customHeight="1">
      <c r="A23" s="188"/>
      <c r="B23" s="218"/>
      <c r="C23" s="136" t="s">
        <v>28</v>
      </c>
      <c r="D23" s="125">
        <f t="shared" si="5"/>
        <v>317170</v>
      </c>
      <c r="E23" s="125">
        <f t="shared" ref="E23:P23" si="7">E20</f>
        <v>0</v>
      </c>
      <c r="F23" s="125">
        <f>F20</f>
        <v>27000</v>
      </c>
      <c r="G23" s="125">
        <f t="shared" si="7"/>
        <v>27000</v>
      </c>
      <c r="H23" s="125">
        <f t="shared" si="7"/>
        <v>27000</v>
      </c>
      <c r="I23" s="125">
        <f t="shared" si="7"/>
        <v>40000</v>
      </c>
      <c r="J23" s="125">
        <f t="shared" si="7"/>
        <v>40000</v>
      </c>
      <c r="K23" s="125">
        <f t="shared" si="7"/>
        <v>14000</v>
      </c>
      <c r="L23" s="125">
        <f t="shared" si="7"/>
        <v>14000</v>
      </c>
      <c r="M23" s="125">
        <f t="shared" si="7"/>
        <v>27000</v>
      </c>
      <c r="N23" s="125">
        <f t="shared" si="7"/>
        <v>27000</v>
      </c>
      <c r="O23" s="125">
        <f t="shared" si="7"/>
        <v>27000</v>
      </c>
      <c r="P23" s="125">
        <f t="shared" si="7"/>
        <v>47170</v>
      </c>
      <c r="Q23" s="126"/>
    </row>
    <row r="24" spans="1:17" ht="26.25" customHeight="1">
      <c r="A24" s="7">
        <v>240</v>
      </c>
      <c r="B24" s="219" t="s">
        <v>40</v>
      </c>
      <c r="C24" s="190"/>
      <c r="D24" s="125">
        <f t="shared" si="5"/>
        <v>28000</v>
      </c>
      <c r="E24" s="125">
        <f t="shared" ref="E24:P24" si="8">E25+E30+E34+E37+E45+E61+E68+E78</f>
        <v>0</v>
      </c>
      <c r="F24" s="125">
        <f t="shared" si="8"/>
        <v>0</v>
      </c>
      <c r="G24" s="125">
        <f t="shared" si="8"/>
        <v>0</v>
      </c>
      <c r="H24" s="125">
        <f t="shared" si="8"/>
        <v>0</v>
      </c>
      <c r="I24" s="125">
        <f t="shared" si="8"/>
        <v>4000</v>
      </c>
      <c r="J24" s="125">
        <f t="shared" si="8"/>
        <v>0</v>
      </c>
      <c r="K24" s="125">
        <f t="shared" si="8"/>
        <v>24000</v>
      </c>
      <c r="L24" s="125">
        <f t="shared" si="8"/>
        <v>0</v>
      </c>
      <c r="M24" s="125">
        <f t="shared" si="8"/>
        <v>0</v>
      </c>
      <c r="N24" s="125">
        <f t="shared" si="8"/>
        <v>0</v>
      </c>
      <c r="O24" s="125">
        <f t="shared" si="8"/>
        <v>0</v>
      </c>
      <c r="P24" s="125">
        <f t="shared" si="8"/>
        <v>0</v>
      </c>
      <c r="Q24" s="126"/>
    </row>
    <row r="25" spans="1:17" ht="12.75" customHeight="1">
      <c r="A25" s="182" t="s">
        <v>41</v>
      </c>
      <c r="B25" s="220">
        <v>221</v>
      </c>
      <c r="C25" s="132" t="s">
        <v>42</v>
      </c>
      <c r="D25" s="125">
        <f t="shared" si="5"/>
        <v>0</v>
      </c>
      <c r="E25" s="137">
        <f t="shared" ref="E25:P25" si="9">SUM(E26:E29)</f>
        <v>0</v>
      </c>
      <c r="F25" s="137">
        <f t="shared" si="9"/>
        <v>0</v>
      </c>
      <c r="G25" s="137">
        <f t="shared" si="9"/>
        <v>0</v>
      </c>
      <c r="H25" s="137">
        <f t="shared" si="9"/>
        <v>0</v>
      </c>
      <c r="I25" s="137">
        <f t="shared" si="9"/>
        <v>0</v>
      </c>
      <c r="J25" s="137">
        <f t="shared" si="9"/>
        <v>0</v>
      </c>
      <c r="K25" s="137">
        <f t="shared" si="9"/>
        <v>0</v>
      </c>
      <c r="L25" s="137">
        <f t="shared" si="9"/>
        <v>0</v>
      </c>
      <c r="M25" s="137">
        <f t="shared" si="9"/>
        <v>0</v>
      </c>
      <c r="N25" s="137">
        <f t="shared" si="9"/>
        <v>0</v>
      </c>
      <c r="O25" s="137">
        <f t="shared" si="9"/>
        <v>0</v>
      </c>
      <c r="P25" s="137">
        <f t="shared" si="9"/>
        <v>0</v>
      </c>
      <c r="Q25" s="126"/>
    </row>
    <row r="26" spans="1:17" ht="13.5" customHeight="1" thickBot="1">
      <c r="A26" s="187"/>
      <c r="B26" s="187"/>
      <c r="C26" s="133" t="s">
        <v>43</v>
      </c>
      <c r="D26" s="125">
        <f t="shared" si="5"/>
        <v>0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/>
    </row>
    <row r="27" spans="1:17" ht="13.5" customHeight="1" thickBot="1">
      <c r="A27" s="187"/>
      <c r="B27" s="187"/>
      <c r="C27" s="133" t="s">
        <v>44</v>
      </c>
      <c r="D27" s="125">
        <f t="shared" si="5"/>
        <v>0</v>
      </c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6"/>
    </row>
    <row r="28" spans="1:17" ht="24.75" customHeight="1" thickBot="1">
      <c r="A28" s="187"/>
      <c r="B28" s="187"/>
      <c r="C28" s="133" t="s">
        <v>45</v>
      </c>
      <c r="D28" s="125">
        <f t="shared" si="5"/>
        <v>0</v>
      </c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6"/>
    </row>
    <row r="29" spans="1:17" ht="24.75" customHeight="1" thickBot="1">
      <c r="A29" s="187"/>
      <c r="B29" s="188"/>
      <c r="C29" s="133" t="s">
        <v>46</v>
      </c>
      <c r="D29" s="125">
        <f t="shared" si="5"/>
        <v>0</v>
      </c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6"/>
    </row>
    <row r="30" spans="1:17" ht="12.75" customHeight="1">
      <c r="A30" s="187"/>
      <c r="B30" s="221">
        <v>222</v>
      </c>
      <c r="C30" s="132" t="s">
        <v>47</v>
      </c>
      <c r="D30" s="125">
        <f t="shared" si="5"/>
        <v>0</v>
      </c>
      <c r="E30" s="137">
        <f t="shared" ref="E30:P30" si="10">SUM(E31:E33)</f>
        <v>0</v>
      </c>
      <c r="F30" s="137">
        <f t="shared" si="10"/>
        <v>0</v>
      </c>
      <c r="G30" s="137">
        <f t="shared" si="10"/>
        <v>0</v>
      </c>
      <c r="H30" s="137">
        <f t="shared" si="10"/>
        <v>0</v>
      </c>
      <c r="I30" s="137">
        <f t="shared" si="10"/>
        <v>0</v>
      </c>
      <c r="J30" s="137">
        <f t="shared" si="10"/>
        <v>0</v>
      </c>
      <c r="K30" s="137">
        <f t="shared" si="10"/>
        <v>0</v>
      </c>
      <c r="L30" s="137">
        <f t="shared" si="10"/>
        <v>0</v>
      </c>
      <c r="M30" s="137">
        <f t="shared" si="10"/>
        <v>0</v>
      </c>
      <c r="N30" s="137">
        <f t="shared" si="10"/>
        <v>0</v>
      </c>
      <c r="O30" s="137">
        <f t="shared" si="10"/>
        <v>0</v>
      </c>
      <c r="P30" s="137">
        <f t="shared" si="10"/>
        <v>0</v>
      </c>
      <c r="Q30" s="126"/>
    </row>
    <row r="31" spans="1:17" ht="36" customHeight="1">
      <c r="A31" s="187"/>
      <c r="B31" s="187"/>
      <c r="C31" s="135" t="s">
        <v>48</v>
      </c>
      <c r="D31" s="125">
        <f t="shared" si="5"/>
        <v>0</v>
      </c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6"/>
    </row>
    <row r="32" spans="1:17" ht="18.75" customHeight="1">
      <c r="A32" s="187"/>
      <c r="B32" s="187"/>
      <c r="C32" s="138" t="s">
        <v>49</v>
      </c>
      <c r="D32" s="125">
        <f t="shared" si="5"/>
        <v>0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</row>
    <row r="33" spans="1:17" ht="36.75" customHeight="1" thickBot="1">
      <c r="A33" s="187"/>
      <c r="B33" s="188"/>
      <c r="C33" s="133" t="s">
        <v>50</v>
      </c>
      <c r="D33" s="125">
        <f t="shared" si="5"/>
        <v>0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</row>
    <row r="34" spans="1:17" ht="12.75" customHeight="1">
      <c r="A34" s="187"/>
      <c r="B34" s="220">
        <v>224</v>
      </c>
      <c r="C34" s="139" t="s">
        <v>51</v>
      </c>
      <c r="D34" s="125">
        <f t="shared" si="5"/>
        <v>0</v>
      </c>
      <c r="E34" s="137">
        <f t="shared" ref="E34:P34" si="11">SUM(E35:E36)</f>
        <v>0</v>
      </c>
      <c r="F34" s="137">
        <f t="shared" si="11"/>
        <v>0</v>
      </c>
      <c r="G34" s="137">
        <f t="shared" si="11"/>
        <v>0</v>
      </c>
      <c r="H34" s="137">
        <f t="shared" si="11"/>
        <v>0</v>
      </c>
      <c r="I34" s="137">
        <f t="shared" si="11"/>
        <v>0</v>
      </c>
      <c r="J34" s="137">
        <f t="shared" si="11"/>
        <v>0</v>
      </c>
      <c r="K34" s="137">
        <f t="shared" si="11"/>
        <v>0</v>
      </c>
      <c r="L34" s="137">
        <f t="shared" si="11"/>
        <v>0</v>
      </c>
      <c r="M34" s="137">
        <f t="shared" si="11"/>
        <v>0</v>
      </c>
      <c r="N34" s="137">
        <f t="shared" si="11"/>
        <v>0</v>
      </c>
      <c r="O34" s="137">
        <f t="shared" si="11"/>
        <v>0</v>
      </c>
      <c r="P34" s="137">
        <f t="shared" si="11"/>
        <v>0</v>
      </c>
      <c r="Q34" s="126"/>
    </row>
    <row r="35" spans="1:17" ht="36" customHeight="1" thickBot="1">
      <c r="A35" s="187"/>
      <c r="B35" s="187"/>
      <c r="C35" s="133" t="s">
        <v>52</v>
      </c>
      <c r="D35" s="125">
        <f t="shared" si="5"/>
        <v>0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6"/>
    </row>
    <row r="36" spans="1:17" ht="19.5" customHeight="1" thickBot="1">
      <c r="A36" s="187"/>
      <c r="B36" s="188"/>
      <c r="C36" s="133" t="s">
        <v>53</v>
      </c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6"/>
    </row>
    <row r="37" spans="1:17" ht="12.75" customHeight="1">
      <c r="A37" s="187"/>
      <c r="B37" s="220">
        <v>225</v>
      </c>
      <c r="C37" s="132" t="s">
        <v>54</v>
      </c>
      <c r="D37" s="125">
        <f t="shared" ref="D37:D93" si="12">E37+F37+G37+H37+I37+J37+K37+L37+M37+N37+O37+P37</f>
        <v>0</v>
      </c>
      <c r="E37" s="125">
        <f t="shared" ref="E37:P37" si="13">SUM(E38:E44)</f>
        <v>0</v>
      </c>
      <c r="F37" s="125">
        <f t="shared" si="13"/>
        <v>0</v>
      </c>
      <c r="G37" s="125">
        <f t="shared" si="13"/>
        <v>0</v>
      </c>
      <c r="H37" s="125">
        <f t="shared" si="13"/>
        <v>0</v>
      </c>
      <c r="I37" s="125">
        <f t="shared" si="13"/>
        <v>0</v>
      </c>
      <c r="J37" s="125">
        <f t="shared" si="13"/>
        <v>0</v>
      </c>
      <c r="K37" s="125">
        <f t="shared" si="13"/>
        <v>0</v>
      </c>
      <c r="L37" s="125">
        <f t="shared" si="13"/>
        <v>0</v>
      </c>
      <c r="M37" s="125">
        <f t="shared" si="13"/>
        <v>0</v>
      </c>
      <c r="N37" s="125">
        <f t="shared" si="13"/>
        <v>0</v>
      </c>
      <c r="O37" s="125">
        <f t="shared" si="13"/>
        <v>0</v>
      </c>
      <c r="P37" s="125">
        <f t="shared" si="13"/>
        <v>0</v>
      </c>
      <c r="Q37" s="126"/>
    </row>
    <row r="38" spans="1:17" ht="60.75" customHeight="1" thickBot="1">
      <c r="A38" s="187"/>
      <c r="B38" s="187"/>
      <c r="C38" s="133" t="s">
        <v>55</v>
      </c>
      <c r="D38" s="125">
        <f t="shared" si="12"/>
        <v>0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6"/>
    </row>
    <row r="39" spans="1:17" ht="24.75" customHeight="1" thickBot="1">
      <c r="A39" s="187"/>
      <c r="B39" s="187"/>
      <c r="C39" s="133" t="s">
        <v>56</v>
      </c>
      <c r="D39" s="125">
        <f t="shared" si="12"/>
        <v>0</v>
      </c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6"/>
    </row>
    <row r="40" spans="1:17" ht="33.75" customHeight="1" thickBot="1">
      <c r="A40" s="187"/>
      <c r="B40" s="187"/>
      <c r="C40" s="133" t="s">
        <v>57</v>
      </c>
      <c r="D40" s="125">
        <f t="shared" si="12"/>
        <v>0</v>
      </c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6"/>
    </row>
    <row r="41" spans="1:17" ht="36.75" customHeight="1" thickBot="1">
      <c r="A41" s="187"/>
      <c r="B41" s="187"/>
      <c r="C41" s="133" t="s">
        <v>58</v>
      </c>
      <c r="D41" s="125">
        <f t="shared" si="12"/>
        <v>0</v>
      </c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</row>
    <row r="42" spans="1:17" ht="24.75" customHeight="1" thickBot="1">
      <c r="A42" s="187"/>
      <c r="B42" s="187"/>
      <c r="C42" s="133" t="s">
        <v>59</v>
      </c>
      <c r="D42" s="125">
        <f t="shared" si="12"/>
        <v>0</v>
      </c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</row>
    <row r="43" spans="1:17" ht="27" customHeight="1" thickBot="1">
      <c r="A43" s="187"/>
      <c r="B43" s="187"/>
      <c r="C43" s="133" t="s">
        <v>60</v>
      </c>
      <c r="D43" s="125">
        <f t="shared" si="12"/>
        <v>0</v>
      </c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7" ht="17.25" customHeight="1" thickBot="1">
      <c r="A44" s="187"/>
      <c r="B44" s="188"/>
      <c r="C44" s="133" t="s">
        <v>61</v>
      </c>
      <c r="D44" s="125">
        <f t="shared" si="12"/>
        <v>0</v>
      </c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6"/>
    </row>
    <row r="45" spans="1:17" ht="12.75" customHeight="1">
      <c r="A45" s="187"/>
      <c r="B45" s="221">
        <v>226</v>
      </c>
      <c r="C45" s="132" t="s">
        <v>62</v>
      </c>
      <c r="D45" s="125">
        <f t="shared" si="12"/>
        <v>7000</v>
      </c>
      <c r="E45" s="125">
        <f t="shared" ref="E45:P45" si="14">SUM(E46:E67)</f>
        <v>0</v>
      </c>
      <c r="F45" s="125">
        <f t="shared" si="14"/>
        <v>0</v>
      </c>
      <c r="G45" s="125">
        <f t="shared" si="14"/>
        <v>0</v>
      </c>
      <c r="H45" s="125">
        <f t="shared" si="14"/>
        <v>0</v>
      </c>
      <c r="I45" s="125">
        <f t="shared" si="14"/>
        <v>4000</v>
      </c>
      <c r="J45" s="125">
        <f t="shared" si="14"/>
        <v>0</v>
      </c>
      <c r="K45" s="125">
        <f t="shared" si="14"/>
        <v>3000</v>
      </c>
      <c r="L45" s="125">
        <f t="shared" si="14"/>
        <v>0</v>
      </c>
      <c r="M45" s="125">
        <f t="shared" si="14"/>
        <v>0</v>
      </c>
      <c r="N45" s="125">
        <f t="shared" si="14"/>
        <v>0</v>
      </c>
      <c r="O45" s="125">
        <f t="shared" si="14"/>
        <v>0</v>
      </c>
      <c r="P45" s="125">
        <f t="shared" si="14"/>
        <v>0</v>
      </c>
      <c r="Q45" s="126"/>
    </row>
    <row r="46" spans="1:17" ht="48.75" customHeight="1" thickBot="1">
      <c r="A46" s="187"/>
      <c r="B46" s="187"/>
      <c r="C46" s="133" t="s">
        <v>63</v>
      </c>
      <c r="D46" s="140">
        <f t="shared" si="12"/>
        <v>0</v>
      </c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6"/>
    </row>
    <row r="47" spans="1:17" ht="24.75" customHeight="1" thickBot="1">
      <c r="A47" s="187"/>
      <c r="B47" s="187"/>
      <c r="C47" s="133" t="s">
        <v>64</v>
      </c>
      <c r="D47" s="140">
        <f t="shared" si="12"/>
        <v>3000</v>
      </c>
      <c r="E47" s="125"/>
      <c r="F47" s="125"/>
      <c r="G47" s="125"/>
      <c r="H47" s="125"/>
      <c r="I47" s="125"/>
      <c r="J47" s="125"/>
      <c r="K47" s="125">
        <v>3000</v>
      </c>
      <c r="L47" s="125"/>
      <c r="M47" s="125"/>
      <c r="N47" s="125"/>
      <c r="O47" s="125"/>
      <c r="P47" s="125"/>
      <c r="Q47" s="126"/>
    </row>
    <row r="48" spans="1:17" ht="24.75" customHeight="1" thickBot="1">
      <c r="A48" s="187"/>
      <c r="B48" s="187"/>
      <c r="C48" s="133" t="s">
        <v>65</v>
      </c>
      <c r="D48" s="140">
        <f t="shared" si="12"/>
        <v>0</v>
      </c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6"/>
    </row>
    <row r="49" spans="1:17" ht="24.75" customHeight="1" thickBot="1">
      <c r="A49" s="187"/>
      <c r="B49" s="187"/>
      <c r="C49" s="133" t="s">
        <v>66</v>
      </c>
      <c r="D49" s="140">
        <f t="shared" si="12"/>
        <v>0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6"/>
    </row>
    <row r="50" spans="1:17" ht="13.5" customHeight="1" thickBot="1">
      <c r="A50" s="187"/>
      <c r="B50" s="187"/>
      <c r="C50" s="133" t="s">
        <v>67</v>
      </c>
      <c r="D50" s="140">
        <f t="shared" si="12"/>
        <v>0</v>
      </c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6"/>
    </row>
    <row r="51" spans="1:17" ht="24.75" customHeight="1" thickBot="1">
      <c r="A51" s="187"/>
      <c r="B51" s="187"/>
      <c r="C51" s="133" t="s">
        <v>68</v>
      </c>
      <c r="D51" s="140">
        <f t="shared" si="12"/>
        <v>0</v>
      </c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6"/>
    </row>
    <row r="52" spans="1:17" ht="36.75" customHeight="1" thickBot="1">
      <c r="A52" s="187"/>
      <c r="B52" s="187"/>
      <c r="C52" s="133" t="s">
        <v>69</v>
      </c>
      <c r="D52" s="140">
        <f t="shared" si="12"/>
        <v>0</v>
      </c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6"/>
    </row>
    <row r="53" spans="1:17" ht="24.75" customHeight="1" thickBot="1">
      <c r="A53" s="187"/>
      <c r="B53" s="187"/>
      <c r="C53" s="133" t="s">
        <v>70</v>
      </c>
      <c r="D53" s="140">
        <f t="shared" si="12"/>
        <v>0</v>
      </c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6"/>
    </row>
    <row r="54" spans="1:17" ht="24.75" customHeight="1" thickBot="1">
      <c r="A54" s="187"/>
      <c r="B54" s="187"/>
      <c r="C54" s="133" t="s">
        <v>71</v>
      </c>
      <c r="D54" s="140">
        <f t="shared" si="12"/>
        <v>0</v>
      </c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6"/>
    </row>
    <row r="55" spans="1:17" ht="48.75" customHeight="1" thickBot="1">
      <c r="A55" s="187"/>
      <c r="B55" s="187"/>
      <c r="C55" s="133" t="s">
        <v>72</v>
      </c>
      <c r="D55" s="140">
        <f t="shared" si="12"/>
        <v>0</v>
      </c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6"/>
    </row>
    <row r="56" spans="1:17" ht="108.75" customHeight="1" thickBot="1">
      <c r="A56" s="187"/>
      <c r="B56" s="187"/>
      <c r="C56" s="133" t="s">
        <v>73</v>
      </c>
      <c r="D56" s="140">
        <f t="shared" si="12"/>
        <v>0</v>
      </c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6"/>
    </row>
    <row r="57" spans="1:17" ht="24.75" customHeight="1" thickBot="1">
      <c r="A57" s="187"/>
      <c r="B57" s="187"/>
      <c r="C57" s="133" t="s">
        <v>74</v>
      </c>
      <c r="D57" s="140">
        <f t="shared" si="12"/>
        <v>0</v>
      </c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6"/>
    </row>
    <row r="58" spans="1:17" ht="24.75" customHeight="1" thickBot="1">
      <c r="A58" s="187"/>
      <c r="B58" s="187"/>
      <c r="C58" s="133" t="s">
        <v>75</v>
      </c>
      <c r="D58" s="140">
        <f t="shared" si="12"/>
        <v>0</v>
      </c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6"/>
    </row>
    <row r="59" spans="1:17" ht="13.5" customHeight="1" thickBot="1">
      <c r="A59" s="187"/>
      <c r="B59" s="187"/>
      <c r="C59" s="133" t="s">
        <v>76</v>
      </c>
      <c r="D59" s="140">
        <f t="shared" si="12"/>
        <v>0</v>
      </c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6"/>
    </row>
    <row r="60" spans="1:17" ht="13.5" customHeight="1" thickBot="1">
      <c r="A60" s="187"/>
      <c r="B60" s="187"/>
      <c r="C60" s="133" t="s">
        <v>77</v>
      </c>
      <c r="D60" s="140">
        <f t="shared" si="12"/>
        <v>4000</v>
      </c>
      <c r="E60" s="125"/>
      <c r="F60" s="125"/>
      <c r="G60" s="125"/>
      <c r="H60" s="125"/>
      <c r="I60" s="125">
        <v>4000</v>
      </c>
      <c r="J60" s="125"/>
      <c r="K60" s="125"/>
      <c r="L60" s="125"/>
      <c r="M60" s="125"/>
      <c r="N60" s="125"/>
      <c r="O60" s="125"/>
      <c r="P60" s="125"/>
      <c r="Q60" s="126"/>
    </row>
    <row r="61" spans="1:17" ht="12.75" customHeight="1">
      <c r="A61" s="187"/>
      <c r="B61" s="214">
        <v>290</v>
      </c>
      <c r="C61" s="132" t="s">
        <v>78</v>
      </c>
      <c r="D61" s="125">
        <f t="shared" si="12"/>
        <v>0</v>
      </c>
      <c r="E61" s="137">
        <f t="shared" ref="E61:P61" si="15">SUM(E62:E67)</f>
        <v>0</v>
      </c>
      <c r="F61" s="137">
        <f t="shared" si="15"/>
        <v>0</v>
      </c>
      <c r="G61" s="137">
        <f t="shared" si="15"/>
        <v>0</v>
      </c>
      <c r="H61" s="137">
        <f t="shared" si="15"/>
        <v>0</v>
      </c>
      <c r="I61" s="137">
        <f t="shared" si="15"/>
        <v>0</v>
      </c>
      <c r="J61" s="137">
        <f t="shared" si="15"/>
        <v>0</v>
      </c>
      <c r="K61" s="137">
        <f t="shared" si="15"/>
        <v>0</v>
      </c>
      <c r="L61" s="137">
        <f t="shared" si="15"/>
        <v>0</v>
      </c>
      <c r="M61" s="137">
        <f t="shared" si="15"/>
        <v>0</v>
      </c>
      <c r="N61" s="137">
        <f t="shared" si="15"/>
        <v>0</v>
      </c>
      <c r="O61" s="137">
        <f t="shared" si="15"/>
        <v>0</v>
      </c>
      <c r="P61" s="137">
        <f t="shared" si="15"/>
        <v>0</v>
      </c>
      <c r="Q61" s="126"/>
    </row>
    <row r="62" spans="1:17" ht="24" customHeight="1">
      <c r="A62" s="187"/>
      <c r="B62" s="187"/>
      <c r="C62" s="141" t="s">
        <v>79</v>
      </c>
      <c r="D62" s="140">
        <f t="shared" si="12"/>
        <v>0</v>
      </c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6"/>
    </row>
    <row r="63" spans="1:17" ht="48" customHeight="1">
      <c r="A63" s="187"/>
      <c r="B63" s="187"/>
      <c r="C63" s="141" t="s">
        <v>80</v>
      </c>
      <c r="D63" s="140">
        <f t="shared" si="12"/>
        <v>0</v>
      </c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6"/>
    </row>
    <row r="64" spans="1:17" ht="24" customHeight="1">
      <c r="A64" s="187"/>
      <c r="B64" s="187"/>
      <c r="C64" s="141" t="s">
        <v>81</v>
      </c>
      <c r="D64" s="140">
        <f t="shared" si="12"/>
        <v>0</v>
      </c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6"/>
    </row>
    <row r="65" spans="1:17" ht="11.25" customHeight="1">
      <c r="A65" s="187"/>
      <c r="B65" s="187"/>
      <c r="C65" s="141" t="s">
        <v>82</v>
      </c>
      <c r="D65" s="140">
        <f t="shared" si="12"/>
        <v>0</v>
      </c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6"/>
    </row>
    <row r="66" spans="1:17" ht="12.75" customHeight="1">
      <c r="A66" s="187"/>
      <c r="B66" s="187"/>
      <c r="C66" s="141" t="s">
        <v>83</v>
      </c>
      <c r="D66" s="140">
        <f t="shared" si="12"/>
        <v>0</v>
      </c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6"/>
    </row>
    <row r="67" spans="1:17" ht="24" customHeight="1">
      <c r="A67" s="187"/>
      <c r="B67" s="142"/>
      <c r="C67" s="141" t="s">
        <v>84</v>
      </c>
      <c r="D67" s="140">
        <f t="shared" si="12"/>
        <v>0</v>
      </c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6"/>
    </row>
    <row r="68" spans="1:17" ht="12.75" customHeight="1">
      <c r="A68" s="187"/>
      <c r="B68" s="222">
        <v>310</v>
      </c>
      <c r="C68" s="143" t="s">
        <v>85</v>
      </c>
      <c r="D68" s="125">
        <f t="shared" si="12"/>
        <v>0</v>
      </c>
      <c r="E68" s="137">
        <f t="shared" ref="E68:P68" si="16">SUM(E69:E77)</f>
        <v>0</v>
      </c>
      <c r="F68" s="137">
        <f t="shared" si="16"/>
        <v>0</v>
      </c>
      <c r="G68" s="137">
        <f t="shared" si="16"/>
        <v>0</v>
      </c>
      <c r="H68" s="137">
        <f t="shared" si="16"/>
        <v>0</v>
      </c>
      <c r="I68" s="137">
        <f t="shared" si="16"/>
        <v>0</v>
      </c>
      <c r="J68" s="137">
        <f t="shared" si="16"/>
        <v>0</v>
      </c>
      <c r="K68" s="137">
        <f t="shared" si="16"/>
        <v>0</v>
      </c>
      <c r="L68" s="137">
        <f t="shared" si="16"/>
        <v>0</v>
      </c>
      <c r="M68" s="137">
        <f t="shared" si="16"/>
        <v>0</v>
      </c>
      <c r="N68" s="137">
        <f t="shared" si="16"/>
        <v>0</v>
      </c>
      <c r="O68" s="137">
        <f t="shared" si="16"/>
        <v>0</v>
      </c>
      <c r="P68" s="137">
        <f t="shared" si="16"/>
        <v>0</v>
      </c>
      <c r="Q68" s="126"/>
    </row>
    <row r="69" spans="1:17" ht="48" customHeight="1">
      <c r="A69" s="187"/>
      <c r="B69" s="187"/>
      <c r="C69" s="141" t="s">
        <v>86</v>
      </c>
      <c r="D69" s="140">
        <f t="shared" si="12"/>
        <v>0</v>
      </c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6"/>
    </row>
    <row r="70" spans="1:17" ht="12.75" customHeight="1">
      <c r="A70" s="187"/>
      <c r="B70" s="187"/>
      <c r="C70" s="141" t="s">
        <v>87</v>
      </c>
      <c r="D70" s="140">
        <f t="shared" si="12"/>
        <v>0</v>
      </c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6"/>
    </row>
    <row r="71" spans="1:17" ht="12.75" customHeight="1">
      <c r="A71" s="187"/>
      <c r="B71" s="187"/>
      <c r="C71" s="141" t="s">
        <v>88</v>
      </c>
      <c r="D71" s="140">
        <f t="shared" si="12"/>
        <v>0</v>
      </c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6"/>
    </row>
    <row r="72" spans="1:17" ht="12.75" customHeight="1">
      <c r="A72" s="187"/>
      <c r="B72" s="187"/>
      <c r="C72" s="141" t="s">
        <v>89</v>
      </c>
      <c r="D72" s="140">
        <f t="shared" si="12"/>
        <v>0</v>
      </c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6"/>
    </row>
    <row r="73" spans="1:17" ht="24.75" customHeight="1">
      <c r="A73" s="187"/>
      <c r="B73" s="187"/>
      <c r="C73" s="141" t="s">
        <v>90</v>
      </c>
      <c r="D73" s="140">
        <f t="shared" si="12"/>
        <v>0</v>
      </c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6"/>
    </row>
    <row r="74" spans="1:17" ht="24" customHeight="1">
      <c r="A74" s="187"/>
      <c r="B74" s="187"/>
      <c r="C74" s="141" t="s">
        <v>91</v>
      </c>
      <c r="D74" s="140">
        <f t="shared" si="12"/>
        <v>0</v>
      </c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6"/>
    </row>
    <row r="75" spans="1:17" ht="24" customHeight="1">
      <c r="A75" s="187"/>
      <c r="B75" s="187"/>
      <c r="C75" s="141" t="s">
        <v>92</v>
      </c>
      <c r="D75" s="140">
        <f t="shared" si="12"/>
        <v>0</v>
      </c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6"/>
    </row>
    <row r="76" spans="1:17" ht="24" customHeight="1">
      <c r="A76" s="187"/>
      <c r="B76" s="187"/>
      <c r="C76" s="141" t="s">
        <v>93</v>
      </c>
      <c r="D76" s="140">
        <f t="shared" si="12"/>
        <v>0</v>
      </c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6"/>
    </row>
    <row r="77" spans="1:17" ht="12.75" customHeight="1">
      <c r="A77" s="187"/>
      <c r="B77" s="187"/>
      <c r="C77" s="144" t="s">
        <v>94</v>
      </c>
      <c r="D77" s="140">
        <f t="shared" si="12"/>
        <v>0</v>
      </c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6"/>
    </row>
    <row r="78" spans="1:17" ht="12.75" customHeight="1">
      <c r="A78" s="187"/>
      <c r="B78" s="222">
        <v>340</v>
      </c>
      <c r="C78" s="132" t="s">
        <v>95</v>
      </c>
      <c r="D78" s="125">
        <f t="shared" si="12"/>
        <v>21000</v>
      </c>
      <c r="E78" s="125">
        <f t="shared" ref="E78:P78" si="17">SUM(E81:E92)</f>
        <v>0</v>
      </c>
      <c r="F78" s="125">
        <f t="shared" si="17"/>
        <v>0</v>
      </c>
      <c r="G78" s="125">
        <f t="shared" si="17"/>
        <v>0</v>
      </c>
      <c r="H78" s="125"/>
      <c r="I78" s="125">
        <f t="shared" si="17"/>
        <v>0</v>
      </c>
      <c r="J78" s="125">
        <f t="shared" si="17"/>
        <v>0</v>
      </c>
      <c r="K78" s="125">
        <f t="shared" si="17"/>
        <v>21000</v>
      </c>
      <c r="L78" s="125">
        <f t="shared" si="17"/>
        <v>0</v>
      </c>
      <c r="M78" s="125">
        <f t="shared" si="17"/>
        <v>0</v>
      </c>
      <c r="N78" s="125">
        <f t="shared" si="17"/>
        <v>0</v>
      </c>
      <c r="O78" s="125">
        <f t="shared" si="17"/>
        <v>0</v>
      </c>
      <c r="P78" s="125">
        <f t="shared" si="17"/>
        <v>0</v>
      </c>
      <c r="Q78" s="126"/>
    </row>
    <row r="79" spans="1:17" ht="12.75" hidden="1" customHeight="1">
      <c r="A79" s="187"/>
      <c r="B79" s="187"/>
      <c r="C79" s="128" t="s">
        <v>96</v>
      </c>
      <c r="D79" s="125">
        <f t="shared" si="12"/>
        <v>0</v>
      </c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6"/>
    </row>
    <row r="80" spans="1:17" ht="12.75" hidden="1" customHeight="1">
      <c r="A80" s="187"/>
      <c r="B80" s="187"/>
      <c r="C80" s="128" t="s">
        <v>78</v>
      </c>
      <c r="D80" s="125">
        <f t="shared" si="12"/>
        <v>0</v>
      </c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6"/>
    </row>
    <row r="81" spans="1:17" ht="24.75" customHeight="1" thickBot="1">
      <c r="A81" s="187"/>
      <c r="B81" s="223"/>
      <c r="C81" s="133" t="s">
        <v>97</v>
      </c>
      <c r="D81" s="125">
        <f t="shared" si="12"/>
        <v>0</v>
      </c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6"/>
    </row>
    <row r="82" spans="1:17" ht="24.75" customHeight="1" thickBot="1">
      <c r="A82" s="187"/>
      <c r="B82" s="187"/>
      <c r="C82" s="133" t="s">
        <v>98</v>
      </c>
      <c r="D82" s="125">
        <f t="shared" si="12"/>
        <v>0</v>
      </c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6"/>
    </row>
    <row r="83" spans="1:17" ht="13.5" customHeight="1" thickBot="1">
      <c r="A83" s="187"/>
      <c r="B83" s="187"/>
      <c r="C83" s="133" t="s">
        <v>99</v>
      </c>
      <c r="D83" s="125">
        <f t="shared" si="12"/>
        <v>0</v>
      </c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6"/>
    </row>
    <row r="84" spans="1:17" ht="24.75" customHeight="1" thickBot="1">
      <c r="A84" s="187"/>
      <c r="B84" s="187"/>
      <c r="C84" s="133" t="s">
        <v>100</v>
      </c>
      <c r="D84" s="125">
        <f t="shared" si="12"/>
        <v>0</v>
      </c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6"/>
    </row>
    <row r="85" spans="1:17" ht="24.75" customHeight="1" thickBot="1">
      <c r="A85" s="187"/>
      <c r="B85" s="187"/>
      <c r="C85" s="133" t="s">
        <v>101</v>
      </c>
      <c r="D85" s="125">
        <f t="shared" si="12"/>
        <v>0</v>
      </c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6"/>
    </row>
    <row r="86" spans="1:17" ht="24.75" customHeight="1" thickBot="1">
      <c r="A86" s="187"/>
      <c r="B86" s="187"/>
      <c r="C86" s="133" t="s">
        <v>102</v>
      </c>
      <c r="D86" s="125">
        <f t="shared" si="12"/>
        <v>21000</v>
      </c>
      <c r="E86" s="125"/>
      <c r="F86" s="125"/>
      <c r="G86" s="125"/>
      <c r="H86" s="125"/>
      <c r="I86" s="125"/>
      <c r="J86" s="125"/>
      <c r="K86" s="125">
        <v>21000</v>
      </c>
      <c r="L86" s="125"/>
      <c r="M86" s="125"/>
      <c r="N86" s="125"/>
      <c r="O86" s="125"/>
      <c r="P86" s="125"/>
      <c r="Q86" s="126"/>
    </row>
    <row r="87" spans="1:17" ht="13.5" customHeight="1" thickBot="1">
      <c r="A87" s="187"/>
      <c r="B87" s="187"/>
      <c r="C87" s="133" t="s">
        <v>103</v>
      </c>
      <c r="D87" s="125">
        <f t="shared" si="12"/>
        <v>0</v>
      </c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6"/>
    </row>
    <row r="88" spans="1:17" ht="24.75" customHeight="1" thickBot="1">
      <c r="A88" s="187"/>
      <c r="B88" s="187"/>
      <c r="C88" s="133" t="s">
        <v>104</v>
      </c>
      <c r="D88" s="125">
        <f t="shared" si="12"/>
        <v>0</v>
      </c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6"/>
    </row>
    <row r="89" spans="1:17" ht="24.75" customHeight="1" thickBot="1">
      <c r="A89" s="187"/>
      <c r="B89" s="187"/>
      <c r="C89" s="133" t="s">
        <v>105</v>
      </c>
      <c r="D89" s="125">
        <f t="shared" si="12"/>
        <v>0</v>
      </c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6"/>
    </row>
    <row r="90" spans="1:17" ht="36.75" customHeight="1" thickBot="1">
      <c r="A90" s="187"/>
      <c r="B90" s="187"/>
      <c r="C90" s="133" t="s">
        <v>106</v>
      </c>
      <c r="D90" s="125">
        <f t="shared" si="12"/>
        <v>0</v>
      </c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6"/>
    </row>
    <row r="91" spans="1:17" ht="13.5" customHeight="1" thickBot="1">
      <c r="A91" s="187"/>
      <c r="B91" s="187"/>
      <c r="C91" s="133" t="s">
        <v>107</v>
      </c>
      <c r="D91" s="125">
        <f t="shared" si="12"/>
        <v>0</v>
      </c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6"/>
    </row>
    <row r="92" spans="1:17" ht="24.75" customHeight="1" thickBot="1">
      <c r="A92" s="188"/>
      <c r="B92" s="188"/>
      <c r="C92" s="133" t="s">
        <v>108</v>
      </c>
      <c r="D92" s="125">
        <f t="shared" si="12"/>
        <v>0</v>
      </c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6"/>
    </row>
    <row r="93" spans="1:17" ht="13.5" customHeight="1">
      <c r="A93" s="145"/>
      <c r="B93" s="145"/>
      <c r="C93" s="146" t="s">
        <v>109</v>
      </c>
      <c r="D93" s="125">
        <f t="shared" si="12"/>
        <v>1397390</v>
      </c>
      <c r="E93" s="125">
        <f t="shared" ref="E93:P93" si="18">E24+E8</f>
        <v>44000</v>
      </c>
      <c r="F93" s="125">
        <f t="shared" si="18"/>
        <v>117000</v>
      </c>
      <c r="G93" s="125">
        <f t="shared" si="18"/>
        <v>115000</v>
      </c>
      <c r="H93" s="125">
        <f t="shared" si="18"/>
        <v>115000</v>
      </c>
      <c r="I93" s="125">
        <f t="shared" si="18"/>
        <v>176000</v>
      </c>
      <c r="J93" s="125">
        <f t="shared" si="18"/>
        <v>172000</v>
      </c>
      <c r="K93" s="125">
        <f t="shared" si="18"/>
        <v>82000</v>
      </c>
      <c r="L93" s="125">
        <f t="shared" si="18"/>
        <v>58000</v>
      </c>
      <c r="M93" s="125">
        <f t="shared" si="18"/>
        <v>115000</v>
      </c>
      <c r="N93" s="125">
        <f t="shared" si="18"/>
        <v>35800</v>
      </c>
      <c r="O93" s="125">
        <f t="shared" si="18"/>
        <v>115000</v>
      </c>
      <c r="P93" s="125">
        <f t="shared" si="18"/>
        <v>252590</v>
      </c>
      <c r="Q93" s="126"/>
    </row>
    <row r="94" spans="1:17" ht="12.75" customHeight="1">
      <c r="B94" s="116"/>
      <c r="C94" s="147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</row>
    <row r="95" spans="1:17" ht="12.75" customHeight="1">
      <c r="B95" s="116"/>
      <c r="C95" s="147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</row>
    <row r="96" spans="1:17" ht="12.75" customHeight="1">
      <c r="B96" s="116"/>
      <c r="C96" s="116" t="s">
        <v>113</v>
      </c>
    </row>
    <row r="97" spans="2:3" ht="12.75" customHeight="1">
      <c r="B97" s="116"/>
      <c r="C97" s="116"/>
    </row>
    <row r="98" spans="2:3" ht="12.75" customHeight="1">
      <c r="B98" s="116"/>
      <c r="C98" s="116"/>
    </row>
    <row r="99" spans="2:3" ht="12.75" customHeight="1">
      <c r="B99" s="116"/>
      <c r="C99" s="116"/>
    </row>
    <row r="100" spans="2:3" ht="12.75" customHeight="1">
      <c r="B100" s="116"/>
      <c r="C100" s="116"/>
    </row>
    <row r="101" spans="2:3" ht="12.75" customHeight="1">
      <c r="B101" s="116"/>
      <c r="C101" s="116"/>
    </row>
    <row r="102" spans="2:3" ht="12.75" customHeight="1">
      <c r="B102" s="116"/>
      <c r="C102" s="116"/>
    </row>
    <row r="103" spans="2:3" ht="12.75" customHeight="1">
      <c r="B103" s="116"/>
      <c r="C103" s="116"/>
    </row>
    <row r="104" spans="2:3" ht="12.75" customHeight="1">
      <c r="B104" s="116"/>
      <c r="C104" s="116"/>
    </row>
    <row r="105" spans="2:3" ht="12.75" customHeight="1">
      <c r="B105" s="116"/>
      <c r="C105" s="116"/>
    </row>
    <row r="106" spans="2:3" ht="12.75" customHeight="1">
      <c r="B106" s="116"/>
      <c r="C106" s="116"/>
    </row>
    <row r="107" spans="2:3" ht="12.75" customHeight="1">
      <c r="B107" s="116"/>
      <c r="C107" s="116"/>
    </row>
    <row r="108" spans="2:3" ht="12.75" customHeight="1">
      <c r="B108" s="116"/>
      <c r="C108" s="116"/>
    </row>
    <row r="109" spans="2:3" ht="12.75" customHeight="1">
      <c r="B109" s="116"/>
      <c r="C109" s="116"/>
    </row>
    <row r="110" spans="2:3" ht="12.75" customHeight="1">
      <c r="B110" s="116"/>
      <c r="C110" s="116"/>
    </row>
    <row r="111" spans="2:3" ht="12.75" customHeight="1">
      <c r="B111" s="116"/>
      <c r="C111" s="116"/>
    </row>
    <row r="112" spans="2:3" ht="12.75" customHeight="1">
      <c r="B112" s="116"/>
      <c r="C112" s="116"/>
    </row>
    <row r="113" spans="2:3" ht="12.75" customHeight="1">
      <c r="B113" s="116"/>
      <c r="C113" s="116"/>
    </row>
    <row r="114" spans="2:3" ht="12.75" customHeight="1">
      <c r="B114" s="116"/>
      <c r="C114" s="116"/>
    </row>
    <row r="115" spans="2:3" ht="12.75" customHeight="1">
      <c r="B115" s="116"/>
      <c r="C115" s="116"/>
    </row>
    <row r="116" spans="2:3" ht="12.75" customHeight="1">
      <c r="B116" s="116"/>
      <c r="C116" s="116"/>
    </row>
    <row r="117" spans="2:3" ht="12.75" customHeight="1">
      <c r="B117" s="116"/>
      <c r="C117" s="116"/>
    </row>
    <row r="118" spans="2:3" ht="12.75" customHeight="1">
      <c r="B118" s="116"/>
      <c r="C118" s="116"/>
    </row>
    <row r="119" spans="2:3" ht="12.75" customHeight="1">
      <c r="B119" s="116"/>
      <c r="C119" s="116"/>
    </row>
    <row r="120" spans="2:3" ht="12.75" customHeight="1">
      <c r="B120" s="116"/>
      <c r="C120" s="116"/>
    </row>
    <row r="121" spans="2:3" ht="12.75" customHeight="1">
      <c r="B121" s="116"/>
      <c r="C121" s="116"/>
    </row>
    <row r="122" spans="2:3" ht="12.75" customHeight="1">
      <c r="B122" s="116"/>
      <c r="C122" s="116"/>
    </row>
    <row r="123" spans="2:3" ht="12.75" customHeight="1">
      <c r="B123" s="116"/>
      <c r="C123" s="116"/>
    </row>
    <row r="124" spans="2:3" ht="12.75" customHeight="1">
      <c r="B124" s="116"/>
      <c r="C124" s="116"/>
    </row>
    <row r="125" spans="2:3" ht="12.75" customHeight="1">
      <c r="B125" s="116"/>
      <c r="C125" s="116"/>
    </row>
    <row r="126" spans="2:3" ht="12.75" customHeight="1">
      <c r="B126" s="116"/>
      <c r="C126" s="116"/>
    </row>
    <row r="127" spans="2:3" ht="12.75" customHeight="1">
      <c r="B127" s="116"/>
      <c r="C127" s="116"/>
    </row>
    <row r="128" spans="2:3" ht="12.75" customHeight="1">
      <c r="B128" s="116"/>
      <c r="C128" s="116"/>
    </row>
    <row r="129" spans="2:3" ht="12.75" customHeight="1">
      <c r="B129" s="116"/>
      <c r="C129" s="116"/>
    </row>
    <row r="130" spans="2:3" ht="12.75" customHeight="1">
      <c r="B130" s="116"/>
      <c r="C130" s="116"/>
    </row>
    <row r="131" spans="2:3" ht="12.75" customHeight="1">
      <c r="B131" s="116"/>
      <c r="C131" s="116"/>
    </row>
    <row r="132" spans="2:3" ht="12.75" customHeight="1">
      <c r="B132" s="116"/>
      <c r="C132" s="116"/>
    </row>
    <row r="133" spans="2:3" ht="12.75" customHeight="1">
      <c r="B133" s="116"/>
      <c r="C133" s="116"/>
    </row>
    <row r="134" spans="2:3" ht="12.75" customHeight="1">
      <c r="B134" s="116"/>
      <c r="C134" s="116"/>
    </row>
    <row r="135" spans="2:3" ht="12.75" customHeight="1">
      <c r="B135" s="116"/>
      <c r="C135" s="116"/>
    </row>
    <row r="136" spans="2:3" ht="12.75" customHeight="1">
      <c r="B136" s="116"/>
      <c r="C136" s="116"/>
    </row>
    <row r="137" spans="2:3" ht="12.75" customHeight="1">
      <c r="B137" s="116"/>
      <c r="C137" s="116"/>
    </row>
    <row r="138" spans="2:3" ht="12.75" customHeight="1">
      <c r="B138" s="116"/>
      <c r="C138" s="116"/>
    </row>
    <row r="139" spans="2:3" ht="12.75" customHeight="1">
      <c r="B139" s="116"/>
      <c r="C139" s="116"/>
    </row>
    <row r="140" spans="2:3" ht="12.75" customHeight="1">
      <c r="B140" s="116"/>
      <c r="C140" s="116"/>
    </row>
    <row r="141" spans="2:3" ht="12.75" customHeight="1"/>
    <row r="142" spans="2:3" ht="12.75" customHeight="1"/>
    <row r="143" spans="2:3" ht="12.75" customHeight="1"/>
    <row r="144" spans="2:3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9">
    <mergeCell ref="D1:J1"/>
    <mergeCell ref="D2:J2"/>
    <mergeCell ref="D4:J4"/>
    <mergeCell ref="A6:A7"/>
    <mergeCell ref="B6:C7"/>
    <mergeCell ref="D6:D7"/>
    <mergeCell ref="E6:G6"/>
    <mergeCell ref="H6:J6"/>
    <mergeCell ref="K6:M6"/>
    <mergeCell ref="N6:P6"/>
    <mergeCell ref="B8:C8"/>
    <mergeCell ref="A9:A13"/>
    <mergeCell ref="B10:B11"/>
    <mergeCell ref="B13:C13"/>
    <mergeCell ref="A25:A92"/>
    <mergeCell ref="B25:B29"/>
    <mergeCell ref="B30:B33"/>
    <mergeCell ref="B34:B36"/>
    <mergeCell ref="B37:B44"/>
    <mergeCell ref="B45:B60"/>
    <mergeCell ref="B61:B66"/>
    <mergeCell ref="B68:B77"/>
    <mergeCell ref="B78:B80"/>
    <mergeCell ref="B81:B92"/>
    <mergeCell ref="A14:A19"/>
    <mergeCell ref="B14:B19"/>
    <mergeCell ref="A20:A23"/>
    <mergeCell ref="B20:B23"/>
    <mergeCell ref="B24:C2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219075</xdr:colOff>
                <xdr:row>86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219075</xdr:colOff>
                <xdr:row>86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0</xdr:col>
                <xdr:colOff>0</xdr:colOff>
                <xdr:row>86</xdr:row>
                <xdr:rowOff>0</xdr:rowOff>
              </from>
              <to>
                <xdr:col>1</xdr:col>
                <xdr:colOff>9525</xdr:colOff>
                <xdr:row>86</xdr:row>
                <xdr:rowOff>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5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1">
          <objectPr defaultSize="0" autoPict="0" r:id="rId7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219075</xdr:colOff>
                <xdr:row>79</xdr:row>
                <xdr:rowOff>0</xdr:rowOff>
              </to>
            </anchor>
          </objectPr>
        </oleObject>
      </mc:Choice>
      <mc:Fallback>
        <oleObject progId="Equation.3" shapeId="1029" r:id="rId11"/>
      </mc:Fallback>
    </mc:AlternateContent>
    <mc:AlternateContent xmlns:mc="http://schemas.openxmlformats.org/markup-compatibility/2006">
      <mc:Choice Requires="x14">
        <oleObject progId="Equation.3" shapeId="1030" r:id="rId12">
          <objectPr defaultSize="0" autoPict="0" r:id="rId9">
            <anchor moveWithCells="1" sizeWithCells="1">
              <from>
                <xdr:col>0</xdr:col>
                <xdr:colOff>0</xdr:colOff>
                <xdr:row>79</xdr:row>
                <xdr:rowOff>0</xdr:rowOff>
              </from>
              <to>
                <xdr:col>1</xdr:col>
                <xdr:colOff>9525</xdr:colOff>
                <xdr:row>79</xdr:row>
                <xdr:rowOff>0</xdr:rowOff>
              </to>
            </anchor>
          </objectPr>
        </oleObject>
      </mc:Choice>
      <mc:Fallback>
        <oleObject progId="Equation.3" shapeId="1030" r:id="rId12"/>
      </mc:Fallback>
    </mc:AlternateContent>
    <mc:AlternateContent xmlns:mc="http://schemas.openxmlformats.org/markup-compatibility/2006">
      <mc:Choice Requires="x14">
        <oleObject progId="Equation.3" shapeId="1031" r:id="rId13">
          <objectPr defaultSize="0" autoPict="0" r:id="rId5">
            <anchor moveWithCells="1" sizeWithCells="1">
              <from>
                <xdr:col>0</xdr:col>
                <xdr:colOff>0</xdr:colOff>
                <xdr:row>83</xdr:row>
                <xdr:rowOff>0</xdr:rowOff>
              </from>
              <to>
                <xdr:col>0</xdr:col>
                <xdr:colOff>219075</xdr:colOff>
                <xdr:row>83</xdr:row>
                <xdr:rowOff>0</xdr:rowOff>
              </to>
            </anchor>
          </objectPr>
        </oleObject>
      </mc:Choice>
      <mc:Fallback>
        <oleObject progId="Equation.3" shapeId="1031" r:id="rId13"/>
      </mc:Fallback>
    </mc:AlternateContent>
    <mc:AlternateContent xmlns:mc="http://schemas.openxmlformats.org/markup-compatibility/2006">
      <mc:Choice Requires="x14">
        <oleObject progId="Equation.3" shapeId="1032" r:id="rId14">
          <objectPr defaultSize="0" autoPict="0" r:id="rId7">
            <anchor moveWithCells="1" sizeWithCells="1">
              <from>
                <xdr:col>0</xdr:col>
                <xdr:colOff>0</xdr:colOff>
                <xdr:row>83</xdr:row>
                <xdr:rowOff>0</xdr:rowOff>
              </from>
              <to>
                <xdr:col>0</xdr:col>
                <xdr:colOff>219075</xdr:colOff>
                <xdr:row>83</xdr:row>
                <xdr:rowOff>0</xdr:rowOff>
              </to>
            </anchor>
          </objectPr>
        </oleObject>
      </mc:Choice>
      <mc:Fallback>
        <oleObject progId="Equation.3" shapeId="1032" r:id="rId14"/>
      </mc:Fallback>
    </mc:AlternateContent>
    <mc:AlternateContent xmlns:mc="http://schemas.openxmlformats.org/markup-compatibility/2006">
      <mc:Choice Requires="x14">
        <oleObject progId="Equation.3" shapeId="1033" r:id="rId15">
          <objectPr defaultSize="0" autoPict="0" r:id="rId9">
            <anchor moveWithCells="1" sizeWithCells="1">
              <from>
                <xdr:col>0</xdr:col>
                <xdr:colOff>0</xdr:colOff>
                <xdr:row>83</xdr:row>
                <xdr:rowOff>0</xdr:rowOff>
              </from>
              <to>
                <xdr:col>1</xdr:col>
                <xdr:colOff>9525</xdr:colOff>
                <xdr:row>83</xdr:row>
                <xdr:rowOff>0</xdr:rowOff>
              </to>
            </anchor>
          </objectPr>
        </oleObject>
      </mc:Choice>
      <mc:Fallback>
        <oleObject progId="Equation.3" shapeId="1033" r:id="rId15"/>
      </mc:Fallback>
    </mc:AlternateContent>
    <mc:AlternateContent xmlns:mc="http://schemas.openxmlformats.org/markup-compatibility/2006">
      <mc:Choice Requires="x14">
        <oleObject progId="Equation.3" shapeId="1034" r:id="rId16">
          <objectPr defaultSize="0" autoPict="0" r:id="rId5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219075</xdr:colOff>
                <xdr:row>80</xdr:row>
                <xdr:rowOff>0</xdr:rowOff>
              </to>
            </anchor>
          </objectPr>
        </oleObject>
      </mc:Choice>
      <mc:Fallback>
        <oleObject progId="Equation.3" shapeId="1034" r:id="rId16"/>
      </mc:Fallback>
    </mc:AlternateContent>
    <mc:AlternateContent xmlns:mc="http://schemas.openxmlformats.org/markup-compatibility/2006">
      <mc:Choice Requires="x14">
        <oleObject progId="Equation.3" shapeId="1035" r:id="rId17">
          <objectPr defaultSize="0" autoPict="0" r:id="rId7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219075</xdr:colOff>
                <xdr:row>80</xdr:row>
                <xdr:rowOff>0</xdr:rowOff>
              </to>
            </anchor>
          </objectPr>
        </oleObject>
      </mc:Choice>
      <mc:Fallback>
        <oleObject progId="Equation.3" shapeId="1035" r:id="rId17"/>
      </mc:Fallback>
    </mc:AlternateContent>
    <mc:AlternateContent xmlns:mc="http://schemas.openxmlformats.org/markup-compatibility/2006">
      <mc:Choice Requires="x14">
        <oleObject progId="Equation.3" shapeId="1036" r:id="rId18">
          <objectPr defaultSize="0" autoPict="0" r:id="rId9">
            <anchor moveWithCells="1" sizeWithCells="1">
              <from>
                <xdr:col>0</xdr:col>
                <xdr:colOff>0</xdr:colOff>
                <xdr:row>80</xdr:row>
                <xdr:rowOff>0</xdr:rowOff>
              </from>
              <to>
                <xdr:col>1</xdr:col>
                <xdr:colOff>9525</xdr:colOff>
                <xdr:row>80</xdr:row>
                <xdr:rowOff>0</xdr:rowOff>
              </to>
            </anchor>
          </objectPr>
        </oleObject>
      </mc:Choice>
      <mc:Fallback>
        <oleObject progId="Equation.3" shapeId="1036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abSelected="1" workbookViewId="0">
      <selection activeCell="F17" sqref="F17"/>
    </sheetView>
  </sheetViews>
  <sheetFormatPr defaultColWidth="8.85546875" defaultRowHeight="15"/>
  <cols>
    <col min="1" max="1" width="14.85546875" customWidth="1"/>
    <col min="2" max="2" width="7.28515625" customWidth="1"/>
    <col min="3" max="3" width="6.7109375" customWidth="1"/>
    <col min="4" max="4" width="7.28515625" customWidth="1"/>
    <col min="5" max="5" width="12.7109375" customWidth="1"/>
    <col min="6" max="6" width="3.7109375" customWidth="1"/>
    <col min="7" max="7" width="6.28515625" customWidth="1"/>
    <col min="8" max="8" width="6.28515625" hidden="1" customWidth="1"/>
    <col min="9" max="9" width="10.7109375" customWidth="1"/>
    <col min="10" max="10" width="7.28515625" customWidth="1"/>
    <col min="11" max="11" width="8" customWidth="1"/>
    <col min="12" max="12" width="7" customWidth="1"/>
    <col min="13" max="13" width="7.7109375" customWidth="1"/>
    <col min="14" max="14" width="7.42578125" customWidth="1"/>
    <col min="15" max="15" width="8.85546875" customWidth="1"/>
    <col min="16" max="16" width="8.7109375" customWidth="1"/>
    <col min="17" max="17" width="7.28515625" customWidth="1"/>
    <col min="18" max="18" width="7.5703125" customWidth="1"/>
    <col min="19" max="19" width="7" customWidth="1"/>
    <col min="20" max="20" width="8.85546875" customWidth="1"/>
    <col min="21" max="21" width="8.140625" customWidth="1"/>
    <col min="257" max="257" width="14.85546875" customWidth="1"/>
    <col min="258" max="258" width="7.28515625" customWidth="1"/>
    <col min="259" max="259" width="6.7109375" customWidth="1"/>
    <col min="260" max="260" width="7.28515625" customWidth="1"/>
    <col min="261" max="261" width="12.7109375" customWidth="1"/>
    <col min="262" max="262" width="3.7109375" customWidth="1"/>
    <col min="263" max="263" width="6.28515625" customWidth="1"/>
    <col min="264" max="264" width="0" hidden="1" customWidth="1"/>
    <col min="265" max="265" width="10.7109375" customWidth="1"/>
    <col min="266" max="266" width="9.140625" customWidth="1"/>
    <col min="267" max="267" width="9.7109375" customWidth="1"/>
    <col min="268" max="268" width="9.140625" customWidth="1"/>
    <col min="269" max="269" width="9.7109375" customWidth="1"/>
    <col min="270" max="270" width="9" customWidth="1"/>
    <col min="271" max="271" width="8.85546875" customWidth="1"/>
    <col min="272" max="272" width="8.7109375" customWidth="1"/>
    <col min="273" max="273" width="9.85546875" customWidth="1"/>
    <col min="274" max="274" width="9" customWidth="1"/>
    <col min="275" max="276" width="8.85546875" customWidth="1"/>
    <col min="277" max="277" width="9.140625" bestFit="1" customWidth="1"/>
    <col min="513" max="513" width="14.85546875" customWidth="1"/>
    <col min="514" max="514" width="7.28515625" customWidth="1"/>
    <col min="515" max="515" width="6.7109375" customWidth="1"/>
    <col min="516" max="516" width="7.28515625" customWidth="1"/>
    <col min="517" max="517" width="12.7109375" customWidth="1"/>
    <col min="518" max="518" width="3.7109375" customWidth="1"/>
    <col min="519" max="519" width="6.28515625" customWidth="1"/>
    <col min="520" max="520" width="0" hidden="1" customWidth="1"/>
    <col min="521" max="521" width="10.7109375" customWidth="1"/>
    <col min="522" max="522" width="9.140625" customWidth="1"/>
    <col min="523" max="523" width="9.7109375" customWidth="1"/>
    <col min="524" max="524" width="9.140625" customWidth="1"/>
    <col min="525" max="525" width="9.7109375" customWidth="1"/>
    <col min="526" max="526" width="9" customWidth="1"/>
    <col min="527" max="527" width="8.85546875" customWidth="1"/>
    <col min="528" max="528" width="8.7109375" customWidth="1"/>
    <col min="529" max="529" width="9.85546875" customWidth="1"/>
    <col min="530" max="530" width="9" customWidth="1"/>
    <col min="531" max="532" width="8.85546875" customWidth="1"/>
    <col min="533" max="533" width="9.140625" bestFit="1" customWidth="1"/>
    <col min="769" max="769" width="14.85546875" customWidth="1"/>
    <col min="770" max="770" width="7.28515625" customWidth="1"/>
    <col min="771" max="771" width="6.7109375" customWidth="1"/>
    <col min="772" max="772" width="7.28515625" customWidth="1"/>
    <col min="773" max="773" width="12.7109375" customWidth="1"/>
    <col min="774" max="774" width="3.7109375" customWidth="1"/>
    <col min="775" max="775" width="6.28515625" customWidth="1"/>
    <col min="776" max="776" width="0" hidden="1" customWidth="1"/>
    <col min="777" max="777" width="10.7109375" customWidth="1"/>
    <col min="778" max="778" width="9.140625" customWidth="1"/>
    <col min="779" max="779" width="9.7109375" customWidth="1"/>
    <col min="780" max="780" width="9.140625" customWidth="1"/>
    <col min="781" max="781" width="9.7109375" customWidth="1"/>
    <col min="782" max="782" width="9" customWidth="1"/>
    <col min="783" max="783" width="8.85546875" customWidth="1"/>
    <col min="784" max="784" width="8.7109375" customWidth="1"/>
    <col min="785" max="785" width="9.85546875" customWidth="1"/>
    <col min="786" max="786" width="9" customWidth="1"/>
    <col min="787" max="788" width="8.85546875" customWidth="1"/>
    <col min="789" max="789" width="9.140625" bestFit="1" customWidth="1"/>
    <col min="1025" max="1025" width="14.85546875" customWidth="1"/>
    <col min="1026" max="1026" width="7.28515625" customWidth="1"/>
    <col min="1027" max="1027" width="6.7109375" customWidth="1"/>
    <col min="1028" max="1028" width="7.28515625" customWidth="1"/>
    <col min="1029" max="1029" width="12.7109375" customWidth="1"/>
    <col min="1030" max="1030" width="3.7109375" customWidth="1"/>
    <col min="1031" max="1031" width="6.28515625" customWidth="1"/>
    <col min="1032" max="1032" width="0" hidden="1" customWidth="1"/>
    <col min="1033" max="1033" width="10.7109375" customWidth="1"/>
    <col min="1034" max="1034" width="9.140625" customWidth="1"/>
    <col min="1035" max="1035" width="9.7109375" customWidth="1"/>
    <col min="1036" max="1036" width="9.140625" customWidth="1"/>
    <col min="1037" max="1037" width="9.7109375" customWidth="1"/>
    <col min="1038" max="1038" width="9" customWidth="1"/>
    <col min="1039" max="1039" width="8.85546875" customWidth="1"/>
    <col min="1040" max="1040" width="8.7109375" customWidth="1"/>
    <col min="1041" max="1041" width="9.85546875" customWidth="1"/>
    <col min="1042" max="1042" width="9" customWidth="1"/>
    <col min="1043" max="1044" width="8.85546875" customWidth="1"/>
    <col min="1045" max="1045" width="9.140625" bestFit="1" customWidth="1"/>
    <col min="1281" max="1281" width="14.85546875" customWidth="1"/>
    <col min="1282" max="1282" width="7.28515625" customWidth="1"/>
    <col min="1283" max="1283" width="6.7109375" customWidth="1"/>
    <col min="1284" max="1284" width="7.28515625" customWidth="1"/>
    <col min="1285" max="1285" width="12.7109375" customWidth="1"/>
    <col min="1286" max="1286" width="3.7109375" customWidth="1"/>
    <col min="1287" max="1287" width="6.28515625" customWidth="1"/>
    <col min="1288" max="1288" width="0" hidden="1" customWidth="1"/>
    <col min="1289" max="1289" width="10.7109375" customWidth="1"/>
    <col min="1290" max="1290" width="9.140625" customWidth="1"/>
    <col min="1291" max="1291" width="9.7109375" customWidth="1"/>
    <col min="1292" max="1292" width="9.140625" customWidth="1"/>
    <col min="1293" max="1293" width="9.7109375" customWidth="1"/>
    <col min="1294" max="1294" width="9" customWidth="1"/>
    <col min="1295" max="1295" width="8.85546875" customWidth="1"/>
    <col min="1296" max="1296" width="8.7109375" customWidth="1"/>
    <col min="1297" max="1297" width="9.85546875" customWidth="1"/>
    <col min="1298" max="1298" width="9" customWidth="1"/>
    <col min="1299" max="1300" width="8.85546875" customWidth="1"/>
    <col min="1301" max="1301" width="9.140625" bestFit="1" customWidth="1"/>
    <col min="1537" max="1537" width="14.85546875" customWidth="1"/>
    <col min="1538" max="1538" width="7.28515625" customWidth="1"/>
    <col min="1539" max="1539" width="6.7109375" customWidth="1"/>
    <col min="1540" max="1540" width="7.28515625" customWidth="1"/>
    <col min="1541" max="1541" width="12.7109375" customWidth="1"/>
    <col min="1542" max="1542" width="3.7109375" customWidth="1"/>
    <col min="1543" max="1543" width="6.28515625" customWidth="1"/>
    <col min="1544" max="1544" width="0" hidden="1" customWidth="1"/>
    <col min="1545" max="1545" width="10.7109375" customWidth="1"/>
    <col min="1546" max="1546" width="9.140625" customWidth="1"/>
    <col min="1547" max="1547" width="9.7109375" customWidth="1"/>
    <col min="1548" max="1548" width="9.140625" customWidth="1"/>
    <col min="1549" max="1549" width="9.7109375" customWidth="1"/>
    <col min="1550" max="1550" width="9" customWidth="1"/>
    <col min="1551" max="1551" width="8.85546875" customWidth="1"/>
    <col min="1552" max="1552" width="8.7109375" customWidth="1"/>
    <col min="1553" max="1553" width="9.85546875" customWidth="1"/>
    <col min="1554" max="1554" width="9" customWidth="1"/>
    <col min="1555" max="1556" width="8.85546875" customWidth="1"/>
    <col min="1557" max="1557" width="9.140625" bestFit="1" customWidth="1"/>
    <col min="1793" max="1793" width="14.85546875" customWidth="1"/>
    <col min="1794" max="1794" width="7.28515625" customWidth="1"/>
    <col min="1795" max="1795" width="6.7109375" customWidth="1"/>
    <col min="1796" max="1796" width="7.28515625" customWidth="1"/>
    <col min="1797" max="1797" width="12.7109375" customWidth="1"/>
    <col min="1798" max="1798" width="3.7109375" customWidth="1"/>
    <col min="1799" max="1799" width="6.28515625" customWidth="1"/>
    <col min="1800" max="1800" width="0" hidden="1" customWidth="1"/>
    <col min="1801" max="1801" width="10.7109375" customWidth="1"/>
    <col min="1802" max="1802" width="9.140625" customWidth="1"/>
    <col min="1803" max="1803" width="9.7109375" customWidth="1"/>
    <col min="1804" max="1804" width="9.140625" customWidth="1"/>
    <col min="1805" max="1805" width="9.7109375" customWidth="1"/>
    <col min="1806" max="1806" width="9" customWidth="1"/>
    <col min="1807" max="1807" width="8.85546875" customWidth="1"/>
    <col min="1808" max="1808" width="8.7109375" customWidth="1"/>
    <col min="1809" max="1809" width="9.85546875" customWidth="1"/>
    <col min="1810" max="1810" width="9" customWidth="1"/>
    <col min="1811" max="1812" width="8.85546875" customWidth="1"/>
    <col min="1813" max="1813" width="9.140625" bestFit="1" customWidth="1"/>
    <col min="2049" max="2049" width="14.85546875" customWidth="1"/>
    <col min="2050" max="2050" width="7.28515625" customWidth="1"/>
    <col min="2051" max="2051" width="6.7109375" customWidth="1"/>
    <col min="2052" max="2052" width="7.28515625" customWidth="1"/>
    <col min="2053" max="2053" width="12.7109375" customWidth="1"/>
    <col min="2054" max="2054" width="3.7109375" customWidth="1"/>
    <col min="2055" max="2055" width="6.28515625" customWidth="1"/>
    <col min="2056" max="2056" width="0" hidden="1" customWidth="1"/>
    <col min="2057" max="2057" width="10.7109375" customWidth="1"/>
    <col min="2058" max="2058" width="9.140625" customWidth="1"/>
    <col min="2059" max="2059" width="9.7109375" customWidth="1"/>
    <col min="2060" max="2060" width="9.140625" customWidth="1"/>
    <col min="2061" max="2061" width="9.7109375" customWidth="1"/>
    <col min="2062" max="2062" width="9" customWidth="1"/>
    <col min="2063" max="2063" width="8.85546875" customWidth="1"/>
    <col min="2064" max="2064" width="8.7109375" customWidth="1"/>
    <col min="2065" max="2065" width="9.85546875" customWidth="1"/>
    <col min="2066" max="2066" width="9" customWidth="1"/>
    <col min="2067" max="2068" width="8.85546875" customWidth="1"/>
    <col min="2069" max="2069" width="9.140625" bestFit="1" customWidth="1"/>
    <col min="2305" max="2305" width="14.85546875" customWidth="1"/>
    <col min="2306" max="2306" width="7.28515625" customWidth="1"/>
    <col min="2307" max="2307" width="6.7109375" customWidth="1"/>
    <col min="2308" max="2308" width="7.28515625" customWidth="1"/>
    <col min="2309" max="2309" width="12.7109375" customWidth="1"/>
    <col min="2310" max="2310" width="3.7109375" customWidth="1"/>
    <col min="2311" max="2311" width="6.28515625" customWidth="1"/>
    <col min="2312" max="2312" width="0" hidden="1" customWidth="1"/>
    <col min="2313" max="2313" width="10.7109375" customWidth="1"/>
    <col min="2314" max="2314" width="9.140625" customWidth="1"/>
    <col min="2315" max="2315" width="9.7109375" customWidth="1"/>
    <col min="2316" max="2316" width="9.140625" customWidth="1"/>
    <col min="2317" max="2317" width="9.7109375" customWidth="1"/>
    <col min="2318" max="2318" width="9" customWidth="1"/>
    <col min="2319" max="2319" width="8.85546875" customWidth="1"/>
    <col min="2320" max="2320" width="8.7109375" customWidth="1"/>
    <col min="2321" max="2321" width="9.85546875" customWidth="1"/>
    <col min="2322" max="2322" width="9" customWidth="1"/>
    <col min="2323" max="2324" width="8.85546875" customWidth="1"/>
    <col min="2325" max="2325" width="9.140625" bestFit="1" customWidth="1"/>
    <col min="2561" max="2561" width="14.85546875" customWidth="1"/>
    <col min="2562" max="2562" width="7.28515625" customWidth="1"/>
    <col min="2563" max="2563" width="6.7109375" customWidth="1"/>
    <col min="2564" max="2564" width="7.28515625" customWidth="1"/>
    <col min="2565" max="2565" width="12.7109375" customWidth="1"/>
    <col min="2566" max="2566" width="3.7109375" customWidth="1"/>
    <col min="2567" max="2567" width="6.28515625" customWidth="1"/>
    <col min="2568" max="2568" width="0" hidden="1" customWidth="1"/>
    <col min="2569" max="2569" width="10.7109375" customWidth="1"/>
    <col min="2570" max="2570" width="9.140625" customWidth="1"/>
    <col min="2571" max="2571" width="9.7109375" customWidth="1"/>
    <col min="2572" max="2572" width="9.140625" customWidth="1"/>
    <col min="2573" max="2573" width="9.7109375" customWidth="1"/>
    <col min="2574" max="2574" width="9" customWidth="1"/>
    <col min="2575" max="2575" width="8.85546875" customWidth="1"/>
    <col min="2576" max="2576" width="8.7109375" customWidth="1"/>
    <col min="2577" max="2577" width="9.85546875" customWidth="1"/>
    <col min="2578" max="2578" width="9" customWidth="1"/>
    <col min="2579" max="2580" width="8.85546875" customWidth="1"/>
    <col min="2581" max="2581" width="9.140625" bestFit="1" customWidth="1"/>
    <col min="2817" max="2817" width="14.85546875" customWidth="1"/>
    <col min="2818" max="2818" width="7.28515625" customWidth="1"/>
    <col min="2819" max="2819" width="6.7109375" customWidth="1"/>
    <col min="2820" max="2820" width="7.28515625" customWidth="1"/>
    <col min="2821" max="2821" width="12.7109375" customWidth="1"/>
    <col min="2822" max="2822" width="3.7109375" customWidth="1"/>
    <col min="2823" max="2823" width="6.28515625" customWidth="1"/>
    <col min="2824" max="2824" width="0" hidden="1" customWidth="1"/>
    <col min="2825" max="2825" width="10.7109375" customWidth="1"/>
    <col min="2826" max="2826" width="9.140625" customWidth="1"/>
    <col min="2827" max="2827" width="9.7109375" customWidth="1"/>
    <col min="2828" max="2828" width="9.140625" customWidth="1"/>
    <col min="2829" max="2829" width="9.7109375" customWidth="1"/>
    <col min="2830" max="2830" width="9" customWidth="1"/>
    <col min="2831" max="2831" width="8.85546875" customWidth="1"/>
    <col min="2832" max="2832" width="8.7109375" customWidth="1"/>
    <col min="2833" max="2833" width="9.85546875" customWidth="1"/>
    <col min="2834" max="2834" width="9" customWidth="1"/>
    <col min="2835" max="2836" width="8.85546875" customWidth="1"/>
    <col min="2837" max="2837" width="9.140625" bestFit="1" customWidth="1"/>
    <col min="3073" max="3073" width="14.85546875" customWidth="1"/>
    <col min="3074" max="3074" width="7.28515625" customWidth="1"/>
    <col min="3075" max="3075" width="6.7109375" customWidth="1"/>
    <col min="3076" max="3076" width="7.28515625" customWidth="1"/>
    <col min="3077" max="3077" width="12.7109375" customWidth="1"/>
    <col min="3078" max="3078" width="3.7109375" customWidth="1"/>
    <col min="3079" max="3079" width="6.28515625" customWidth="1"/>
    <col min="3080" max="3080" width="0" hidden="1" customWidth="1"/>
    <col min="3081" max="3081" width="10.7109375" customWidth="1"/>
    <col min="3082" max="3082" width="9.140625" customWidth="1"/>
    <col min="3083" max="3083" width="9.7109375" customWidth="1"/>
    <col min="3084" max="3084" width="9.140625" customWidth="1"/>
    <col min="3085" max="3085" width="9.7109375" customWidth="1"/>
    <col min="3086" max="3086" width="9" customWidth="1"/>
    <col min="3087" max="3087" width="8.85546875" customWidth="1"/>
    <col min="3088" max="3088" width="8.7109375" customWidth="1"/>
    <col min="3089" max="3089" width="9.85546875" customWidth="1"/>
    <col min="3090" max="3090" width="9" customWidth="1"/>
    <col min="3091" max="3092" width="8.85546875" customWidth="1"/>
    <col min="3093" max="3093" width="9.140625" bestFit="1" customWidth="1"/>
    <col min="3329" max="3329" width="14.85546875" customWidth="1"/>
    <col min="3330" max="3330" width="7.28515625" customWidth="1"/>
    <col min="3331" max="3331" width="6.7109375" customWidth="1"/>
    <col min="3332" max="3332" width="7.28515625" customWidth="1"/>
    <col min="3333" max="3333" width="12.7109375" customWidth="1"/>
    <col min="3334" max="3334" width="3.7109375" customWidth="1"/>
    <col min="3335" max="3335" width="6.28515625" customWidth="1"/>
    <col min="3336" max="3336" width="0" hidden="1" customWidth="1"/>
    <col min="3337" max="3337" width="10.7109375" customWidth="1"/>
    <col min="3338" max="3338" width="9.140625" customWidth="1"/>
    <col min="3339" max="3339" width="9.7109375" customWidth="1"/>
    <col min="3340" max="3340" width="9.140625" customWidth="1"/>
    <col min="3341" max="3341" width="9.7109375" customWidth="1"/>
    <col min="3342" max="3342" width="9" customWidth="1"/>
    <col min="3343" max="3343" width="8.85546875" customWidth="1"/>
    <col min="3344" max="3344" width="8.7109375" customWidth="1"/>
    <col min="3345" max="3345" width="9.85546875" customWidth="1"/>
    <col min="3346" max="3346" width="9" customWidth="1"/>
    <col min="3347" max="3348" width="8.85546875" customWidth="1"/>
    <col min="3349" max="3349" width="9.140625" bestFit="1" customWidth="1"/>
    <col min="3585" max="3585" width="14.85546875" customWidth="1"/>
    <col min="3586" max="3586" width="7.28515625" customWidth="1"/>
    <col min="3587" max="3587" width="6.7109375" customWidth="1"/>
    <col min="3588" max="3588" width="7.28515625" customWidth="1"/>
    <col min="3589" max="3589" width="12.7109375" customWidth="1"/>
    <col min="3590" max="3590" width="3.7109375" customWidth="1"/>
    <col min="3591" max="3591" width="6.28515625" customWidth="1"/>
    <col min="3592" max="3592" width="0" hidden="1" customWidth="1"/>
    <col min="3593" max="3593" width="10.7109375" customWidth="1"/>
    <col min="3594" max="3594" width="9.140625" customWidth="1"/>
    <col min="3595" max="3595" width="9.7109375" customWidth="1"/>
    <col min="3596" max="3596" width="9.140625" customWidth="1"/>
    <col min="3597" max="3597" width="9.7109375" customWidth="1"/>
    <col min="3598" max="3598" width="9" customWidth="1"/>
    <col min="3599" max="3599" width="8.85546875" customWidth="1"/>
    <col min="3600" max="3600" width="8.7109375" customWidth="1"/>
    <col min="3601" max="3601" width="9.85546875" customWidth="1"/>
    <col min="3602" max="3602" width="9" customWidth="1"/>
    <col min="3603" max="3604" width="8.85546875" customWidth="1"/>
    <col min="3605" max="3605" width="9.140625" bestFit="1" customWidth="1"/>
    <col min="3841" max="3841" width="14.85546875" customWidth="1"/>
    <col min="3842" max="3842" width="7.28515625" customWidth="1"/>
    <col min="3843" max="3843" width="6.7109375" customWidth="1"/>
    <col min="3844" max="3844" width="7.28515625" customWidth="1"/>
    <col min="3845" max="3845" width="12.7109375" customWidth="1"/>
    <col min="3846" max="3846" width="3.7109375" customWidth="1"/>
    <col min="3847" max="3847" width="6.28515625" customWidth="1"/>
    <col min="3848" max="3848" width="0" hidden="1" customWidth="1"/>
    <col min="3849" max="3849" width="10.7109375" customWidth="1"/>
    <col min="3850" max="3850" width="9.140625" customWidth="1"/>
    <col min="3851" max="3851" width="9.7109375" customWidth="1"/>
    <col min="3852" max="3852" width="9.140625" customWidth="1"/>
    <col min="3853" max="3853" width="9.7109375" customWidth="1"/>
    <col min="3854" max="3854" width="9" customWidth="1"/>
    <col min="3855" max="3855" width="8.85546875" customWidth="1"/>
    <col min="3856" max="3856" width="8.7109375" customWidth="1"/>
    <col min="3857" max="3857" width="9.85546875" customWidth="1"/>
    <col min="3858" max="3858" width="9" customWidth="1"/>
    <col min="3859" max="3860" width="8.85546875" customWidth="1"/>
    <col min="3861" max="3861" width="9.140625" bestFit="1" customWidth="1"/>
    <col min="4097" max="4097" width="14.85546875" customWidth="1"/>
    <col min="4098" max="4098" width="7.28515625" customWidth="1"/>
    <col min="4099" max="4099" width="6.7109375" customWidth="1"/>
    <col min="4100" max="4100" width="7.28515625" customWidth="1"/>
    <col min="4101" max="4101" width="12.7109375" customWidth="1"/>
    <col min="4102" max="4102" width="3.7109375" customWidth="1"/>
    <col min="4103" max="4103" width="6.28515625" customWidth="1"/>
    <col min="4104" max="4104" width="0" hidden="1" customWidth="1"/>
    <col min="4105" max="4105" width="10.7109375" customWidth="1"/>
    <col min="4106" max="4106" width="9.140625" customWidth="1"/>
    <col min="4107" max="4107" width="9.7109375" customWidth="1"/>
    <col min="4108" max="4108" width="9.140625" customWidth="1"/>
    <col min="4109" max="4109" width="9.7109375" customWidth="1"/>
    <col min="4110" max="4110" width="9" customWidth="1"/>
    <col min="4111" max="4111" width="8.85546875" customWidth="1"/>
    <col min="4112" max="4112" width="8.7109375" customWidth="1"/>
    <col min="4113" max="4113" width="9.85546875" customWidth="1"/>
    <col min="4114" max="4114" width="9" customWidth="1"/>
    <col min="4115" max="4116" width="8.85546875" customWidth="1"/>
    <col min="4117" max="4117" width="9.140625" bestFit="1" customWidth="1"/>
    <col min="4353" max="4353" width="14.85546875" customWidth="1"/>
    <col min="4354" max="4354" width="7.28515625" customWidth="1"/>
    <col min="4355" max="4355" width="6.7109375" customWidth="1"/>
    <col min="4356" max="4356" width="7.28515625" customWidth="1"/>
    <col min="4357" max="4357" width="12.7109375" customWidth="1"/>
    <col min="4358" max="4358" width="3.7109375" customWidth="1"/>
    <col min="4359" max="4359" width="6.28515625" customWidth="1"/>
    <col min="4360" max="4360" width="0" hidden="1" customWidth="1"/>
    <col min="4361" max="4361" width="10.7109375" customWidth="1"/>
    <col min="4362" max="4362" width="9.140625" customWidth="1"/>
    <col min="4363" max="4363" width="9.7109375" customWidth="1"/>
    <col min="4364" max="4364" width="9.140625" customWidth="1"/>
    <col min="4365" max="4365" width="9.7109375" customWidth="1"/>
    <col min="4366" max="4366" width="9" customWidth="1"/>
    <col min="4367" max="4367" width="8.85546875" customWidth="1"/>
    <col min="4368" max="4368" width="8.7109375" customWidth="1"/>
    <col min="4369" max="4369" width="9.85546875" customWidth="1"/>
    <col min="4370" max="4370" width="9" customWidth="1"/>
    <col min="4371" max="4372" width="8.85546875" customWidth="1"/>
    <col min="4373" max="4373" width="9.140625" bestFit="1" customWidth="1"/>
    <col min="4609" max="4609" width="14.85546875" customWidth="1"/>
    <col min="4610" max="4610" width="7.28515625" customWidth="1"/>
    <col min="4611" max="4611" width="6.7109375" customWidth="1"/>
    <col min="4612" max="4612" width="7.28515625" customWidth="1"/>
    <col min="4613" max="4613" width="12.7109375" customWidth="1"/>
    <col min="4614" max="4614" width="3.7109375" customWidth="1"/>
    <col min="4615" max="4615" width="6.28515625" customWidth="1"/>
    <col min="4616" max="4616" width="0" hidden="1" customWidth="1"/>
    <col min="4617" max="4617" width="10.7109375" customWidth="1"/>
    <col min="4618" max="4618" width="9.140625" customWidth="1"/>
    <col min="4619" max="4619" width="9.7109375" customWidth="1"/>
    <col min="4620" max="4620" width="9.140625" customWidth="1"/>
    <col min="4621" max="4621" width="9.7109375" customWidth="1"/>
    <col min="4622" max="4622" width="9" customWidth="1"/>
    <col min="4623" max="4623" width="8.85546875" customWidth="1"/>
    <col min="4624" max="4624" width="8.7109375" customWidth="1"/>
    <col min="4625" max="4625" width="9.85546875" customWidth="1"/>
    <col min="4626" max="4626" width="9" customWidth="1"/>
    <col min="4627" max="4628" width="8.85546875" customWidth="1"/>
    <col min="4629" max="4629" width="9.140625" bestFit="1" customWidth="1"/>
    <col min="4865" max="4865" width="14.85546875" customWidth="1"/>
    <col min="4866" max="4866" width="7.28515625" customWidth="1"/>
    <col min="4867" max="4867" width="6.7109375" customWidth="1"/>
    <col min="4868" max="4868" width="7.28515625" customWidth="1"/>
    <col min="4869" max="4869" width="12.7109375" customWidth="1"/>
    <col min="4870" max="4870" width="3.7109375" customWidth="1"/>
    <col min="4871" max="4871" width="6.28515625" customWidth="1"/>
    <col min="4872" max="4872" width="0" hidden="1" customWidth="1"/>
    <col min="4873" max="4873" width="10.7109375" customWidth="1"/>
    <col min="4874" max="4874" width="9.140625" customWidth="1"/>
    <col min="4875" max="4875" width="9.7109375" customWidth="1"/>
    <col min="4876" max="4876" width="9.140625" customWidth="1"/>
    <col min="4877" max="4877" width="9.7109375" customWidth="1"/>
    <col min="4878" max="4878" width="9" customWidth="1"/>
    <col min="4879" max="4879" width="8.85546875" customWidth="1"/>
    <col min="4880" max="4880" width="8.7109375" customWidth="1"/>
    <col min="4881" max="4881" width="9.85546875" customWidth="1"/>
    <col min="4882" max="4882" width="9" customWidth="1"/>
    <col min="4883" max="4884" width="8.85546875" customWidth="1"/>
    <col min="4885" max="4885" width="9.140625" bestFit="1" customWidth="1"/>
    <col min="5121" max="5121" width="14.85546875" customWidth="1"/>
    <col min="5122" max="5122" width="7.28515625" customWidth="1"/>
    <col min="5123" max="5123" width="6.7109375" customWidth="1"/>
    <col min="5124" max="5124" width="7.28515625" customWidth="1"/>
    <col min="5125" max="5125" width="12.7109375" customWidth="1"/>
    <col min="5126" max="5126" width="3.7109375" customWidth="1"/>
    <col min="5127" max="5127" width="6.28515625" customWidth="1"/>
    <col min="5128" max="5128" width="0" hidden="1" customWidth="1"/>
    <col min="5129" max="5129" width="10.7109375" customWidth="1"/>
    <col min="5130" max="5130" width="9.140625" customWidth="1"/>
    <col min="5131" max="5131" width="9.7109375" customWidth="1"/>
    <col min="5132" max="5132" width="9.140625" customWidth="1"/>
    <col min="5133" max="5133" width="9.7109375" customWidth="1"/>
    <col min="5134" max="5134" width="9" customWidth="1"/>
    <col min="5135" max="5135" width="8.85546875" customWidth="1"/>
    <col min="5136" max="5136" width="8.7109375" customWidth="1"/>
    <col min="5137" max="5137" width="9.85546875" customWidth="1"/>
    <col min="5138" max="5138" width="9" customWidth="1"/>
    <col min="5139" max="5140" width="8.85546875" customWidth="1"/>
    <col min="5141" max="5141" width="9.140625" bestFit="1" customWidth="1"/>
    <col min="5377" max="5377" width="14.85546875" customWidth="1"/>
    <col min="5378" max="5378" width="7.28515625" customWidth="1"/>
    <col min="5379" max="5379" width="6.7109375" customWidth="1"/>
    <col min="5380" max="5380" width="7.28515625" customWidth="1"/>
    <col min="5381" max="5381" width="12.7109375" customWidth="1"/>
    <col min="5382" max="5382" width="3.7109375" customWidth="1"/>
    <col min="5383" max="5383" width="6.28515625" customWidth="1"/>
    <col min="5384" max="5384" width="0" hidden="1" customWidth="1"/>
    <col min="5385" max="5385" width="10.7109375" customWidth="1"/>
    <col min="5386" max="5386" width="9.140625" customWidth="1"/>
    <col min="5387" max="5387" width="9.7109375" customWidth="1"/>
    <col min="5388" max="5388" width="9.140625" customWidth="1"/>
    <col min="5389" max="5389" width="9.7109375" customWidth="1"/>
    <col min="5390" max="5390" width="9" customWidth="1"/>
    <col min="5391" max="5391" width="8.85546875" customWidth="1"/>
    <col min="5392" max="5392" width="8.7109375" customWidth="1"/>
    <col min="5393" max="5393" width="9.85546875" customWidth="1"/>
    <col min="5394" max="5394" width="9" customWidth="1"/>
    <col min="5395" max="5396" width="8.85546875" customWidth="1"/>
    <col min="5397" max="5397" width="9.140625" bestFit="1" customWidth="1"/>
    <col min="5633" max="5633" width="14.85546875" customWidth="1"/>
    <col min="5634" max="5634" width="7.28515625" customWidth="1"/>
    <col min="5635" max="5635" width="6.7109375" customWidth="1"/>
    <col min="5636" max="5636" width="7.28515625" customWidth="1"/>
    <col min="5637" max="5637" width="12.7109375" customWidth="1"/>
    <col min="5638" max="5638" width="3.7109375" customWidth="1"/>
    <col min="5639" max="5639" width="6.28515625" customWidth="1"/>
    <col min="5640" max="5640" width="0" hidden="1" customWidth="1"/>
    <col min="5641" max="5641" width="10.7109375" customWidth="1"/>
    <col min="5642" max="5642" width="9.140625" customWidth="1"/>
    <col min="5643" max="5643" width="9.7109375" customWidth="1"/>
    <col min="5644" max="5644" width="9.140625" customWidth="1"/>
    <col min="5645" max="5645" width="9.7109375" customWidth="1"/>
    <col min="5646" max="5646" width="9" customWidth="1"/>
    <col min="5647" max="5647" width="8.85546875" customWidth="1"/>
    <col min="5648" max="5648" width="8.7109375" customWidth="1"/>
    <col min="5649" max="5649" width="9.85546875" customWidth="1"/>
    <col min="5650" max="5650" width="9" customWidth="1"/>
    <col min="5651" max="5652" width="8.85546875" customWidth="1"/>
    <col min="5653" max="5653" width="9.140625" bestFit="1" customWidth="1"/>
    <col min="5889" max="5889" width="14.85546875" customWidth="1"/>
    <col min="5890" max="5890" width="7.28515625" customWidth="1"/>
    <col min="5891" max="5891" width="6.7109375" customWidth="1"/>
    <col min="5892" max="5892" width="7.28515625" customWidth="1"/>
    <col min="5893" max="5893" width="12.7109375" customWidth="1"/>
    <col min="5894" max="5894" width="3.7109375" customWidth="1"/>
    <col min="5895" max="5895" width="6.28515625" customWidth="1"/>
    <col min="5896" max="5896" width="0" hidden="1" customWidth="1"/>
    <col min="5897" max="5897" width="10.7109375" customWidth="1"/>
    <col min="5898" max="5898" width="9.140625" customWidth="1"/>
    <col min="5899" max="5899" width="9.7109375" customWidth="1"/>
    <col min="5900" max="5900" width="9.140625" customWidth="1"/>
    <col min="5901" max="5901" width="9.7109375" customWidth="1"/>
    <col min="5902" max="5902" width="9" customWidth="1"/>
    <col min="5903" max="5903" width="8.85546875" customWidth="1"/>
    <col min="5904" max="5904" width="8.7109375" customWidth="1"/>
    <col min="5905" max="5905" width="9.85546875" customWidth="1"/>
    <col min="5906" max="5906" width="9" customWidth="1"/>
    <col min="5907" max="5908" width="8.85546875" customWidth="1"/>
    <col min="5909" max="5909" width="9.140625" bestFit="1" customWidth="1"/>
    <col min="6145" max="6145" width="14.85546875" customWidth="1"/>
    <col min="6146" max="6146" width="7.28515625" customWidth="1"/>
    <col min="6147" max="6147" width="6.7109375" customWidth="1"/>
    <col min="6148" max="6148" width="7.28515625" customWidth="1"/>
    <col min="6149" max="6149" width="12.7109375" customWidth="1"/>
    <col min="6150" max="6150" width="3.7109375" customWidth="1"/>
    <col min="6151" max="6151" width="6.28515625" customWidth="1"/>
    <col min="6152" max="6152" width="0" hidden="1" customWidth="1"/>
    <col min="6153" max="6153" width="10.7109375" customWidth="1"/>
    <col min="6154" max="6154" width="9.140625" customWidth="1"/>
    <col min="6155" max="6155" width="9.7109375" customWidth="1"/>
    <col min="6156" max="6156" width="9.140625" customWidth="1"/>
    <col min="6157" max="6157" width="9.7109375" customWidth="1"/>
    <col min="6158" max="6158" width="9" customWidth="1"/>
    <col min="6159" max="6159" width="8.85546875" customWidth="1"/>
    <col min="6160" max="6160" width="8.7109375" customWidth="1"/>
    <col min="6161" max="6161" width="9.85546875" customWidth="1"/>
    <col min="6162" max="6162" width="9" customWidth="1"/>
    <col min="6163" max="6164" width="8.85546875" customWidth="1"/>
    <col min="6165" max="6165" width="9.140625" bestFit="1" customWidth="1"/>
    <col min="6401" max="6401" width="14.85546875" customWidth="1"/>
    <col min="6402" max="6402" width="7.28515625" customWidth="1"/>
    <col min="6403" max="6403" width="6.7109375" customWidth="1"/>
    <col min="6404" max="6404" width="7.28515625" customWidth="1"/>
    <col min="6405" max="6405" width="12.7109375" customWidth="1"/>
    <col min="6406" max="6406" width="3.7109375" customWidth="1"/>
    <col min="6407" max="6407" width="6.28515625" customWidth="1"/>
    <col min="6408" max="6408" width="0" hidden="1" customWidth="1"/>
    <col min="6409" max="6409" width="10.7109375" customWidth="1"/>
    <col min="6410" max="6410" width="9.140625" customWidth="1"/>
    <col min="6411" max="6411" width="9.7109375" customWidth="1"/>
    <col min="6412" max="6412" width="9.140625" customWidth="1"/>
    <col min="6413" max="6413" width="9.7109375" customWidth="1"/>
    <col min="6414" max="6414" width="9" customWidth="1"/>
    <col min="6415" max="6415" width="8.85546875" customWidth="1"/>
    <col min="6416" max="6416" width="8.7109375" customWidth="1"/>
    <col min="6417" max="6417" width="9.85546875" customWidth="1"/>
    <col min="6418" max="6418" width="9" customWidth="1"/>
    <col min="6419" max="6420" width="8.85546875" customWidth="1"/>
    <col min="6421" max="6421" width="9.140625" bestFit="1" customWidth="1"/>
    <col min="6657" max="6657" width="14.85546875" customWidth="1"/>
    <col min="6658" max="6658" width="7.28515625" customWidth="1"/>
    <col min="6659" max="6659" width="6.7109375" customWidth="1"/>
    <col min="6660" max="6660" width="7.28515625" customWidth="1"/>
    <col min="6661" max="6661" width="12.7109375" customWidth="1"/>
    <col min="6662" max="6662" width="3.7109375" customWidth="1"/>
    <col min="6663" max="6663" width="6.28515625" customWidth="1"/>
    <col min="6664" max="6664" width="0" hidden="1" customWidth="1"/>
    <col min="6665" max="6665" width="10.7109375" customWidth="1"/>
    <col min="6666" max="6666" width="9.140625" customWidth="1"/>
    <col min="6667" max="6667" width="9.7109375" customWidth="1"/>
    <col min="6668" max="6668" width="9.140625" customWidth="1"/>
    <col min="6669" max="6669" width="9.7109375" customWidth="1"/>
    <col min="6670" max="6670" width="9" customWidth="1"/>
    <col min="6671" max="6671" width="8.85546875" customWidth="1"/>
    <col min="6672" max="6672" width="8.7109375" customWidth="1"/>
    <col min="6673" max="6673" width="9.85546875" customWidth="1"/>
    <col min="6674" max="6674" width="9" customWidth="1"/>
    <col min="6675" max="6676" width="8.85546875" customWidth="1"/>
    <col min="6677" max="6677" width="9.140625" bestFit="1" customWidth="1"/>
    <col min="6913" max="6913" width="14.85546875" customWidth="1"/>
    <col min="6914" max="6914" width="7.28515625" customWidth="1"/>
    <col min="6915" max="6915" width="6.7109375" customWidth="1"/>
    <col min="6916" max="6916" width="7.28515625" customWidth="1"/>
    <col min="6917" max="6917" width="12.7109375" customWidth="1"/>
    <col min="6918" max="6918" width="3.7109375" customWidth="1"/>
    <col min="6919" max="6919" width="6.28515625" customWidth="1"/>
    <col min="6920" max="6920" width="0" hidden="1" customWidth="1"/>
    <col min="6921" max="6921" width="10.7109375" customWidth="1"/>
    <col min="6922" max="6922" width="9.140625" customWidth="1"/>
    <col min="6923" max="6923" width="9.7109375" customWidth="1"/>
    <col min="6924" max="6924" width="9.140625" customWidth="1"/>
    <col min="6925" max="6925" width="9.7109375" customWidth="1"/>
    <col min="6926" max="6926" width="9" customWidth="1"/>
    <col min="6927" max="6927" width="8.85546875" customWidth="1"/>
    <col min="6928" max="6928" width="8.7109375" customWidth="1"/>
    <col min="6929" max="6929" width="9.85546875" customWidth="1"/>
    <col min="6930" max="6930" width="9" customWidth="1"/>
    <col min="6931" max="6932" width="8.85546875" customWidth="1"/>
    <col min="6933" max="6933" width="9.140625" bestFit="1" customWidth="1"/>
    <col min="7169" max="7169" width="14.85546875" customWidth="1"/>
    <col min="7170" max="7170" width="7.28515625" customWidth="1"/>
    <col min="7171" max="7171" width="6.7109375" customWidth="1"/>
    <col min="7172" max="7172" width="7.28515625" customWidth="1"/>
    <col min="7173" max="7173" width="12.7109375" customWidth="1"/>
    <col min="7174" max="7174" width="3.7109375" customWidth="1"/>
    <col min="7175" max="7175" width="6.28515625" customWidth="1"/>
    <col min="7176" max="7176" width="0" hidden="1" customWidth="1"/>
    <col min="7177" max="7177" width="10.7109375" customWidth="1"/>
    <col min="7178" max="7178" width="9.140625" customWidth="1"/>
    <col min="7179" max="7179" width="9.7109375" customWidth="1"/>
    <col min="7180" max="7180" width="9.140625" customWidth="1"/>
    <col min="7181" max="7181" width="9.7109375" customWidth="1"/>
    <col min="7182" max="7182" width="9" customWidth="1"/>
    <col min="7183" max="7183" width="8.85546875" customWidth="1"/>
    <col min="7184" max="7184" width="8.7109375" customWidth="1"/>
    <col min="7185" max="7185" width="9.85546875" customWidth="1"/>
    <col min="7186" max="7186" width="9" customWidth="1"/>
    <col min="7187" max="7188" width="8.85546875" customWidth="1"/>
    <col min="7189" max="7189" width="9.140625" bestFit="1" customWidth="1"/>
    <col min="7425" max="7425" width="14.85546875" customWidth="1"/>
    <col min="7426" max="7426" width="7.28515625" customWidth="1"/>
    <col min="7427" max="7427" width="6.7109375" customWidth="1"/>
    <col min="7428" max="7428" width="7.28515625" customWidth="1"/>
    <col min="7429" max="7429" width="12.7109375" customWidth="1"/>
    <col min="7430" max="7430" width="3.7109375" customWidth="1"/>
    <col min="7431" max="7431" width="6.28515625" customWidth="1"/>
    <col min="7432" max="7432" width="0" hidden="1" customWidth="1"/>
    <col min="7433" max="7433" width="10.7109375" customWidth="1"/>
    <col min="7434" max="7434" width="9.140625" customWidth="1"/>
    <col min="7435" max="7435" width="9.7109375" customWidth="1"/>
    <col min="7436" max="7436" width="9.140625" customWidth="1"/>
    <col min="7437" max="7437" width="9.7109375" customWidth="1"/>
    <col min="7438" max="7438" width="9" customWidth="1"/>
    <col min="7439" max="7439" width="8.85546875" customWidth="1"/>
    <col min="7440" max="7440" width="8.7109375" customWidth="1"/>
    <col min="7441" max="7441" width="9.85546875" customWidth="1"/>
    <col min="7442" max="7442" width="9" customWidth="1"/>
    <col min="7443" max="7444" width="8.85546875" customWidth="1"/>
    <col min="7445" max="7445" width="9.140625" bestFit="1" customWidth="1"/>
    <col min="7681" max="7681" width="14.85546875" customWidth="1"/>
    <col min="7682" max="7682" width="7.28515625" customWidth="1"/>
    <col min="7683" max="7683" width="6.7109375" customWidth="1"/>
    <col min="7684" max="7684" width="7.28515625" customWidth="1"/>
    <col min="7685" max="7685" width="12.7109375" customWidth="1"/>
    <col min="7686" max="7686" width="3.7109375" customWidth="1"/>
    <col min="7687" max="7687" width="6.28515625" customWidth="1"/>
    <col min="7688" max="7688" width="0" hidden="1" customWidth="1"/>
    <col min="7689" max="7689" width="10.7109375" customWidth="1"/>
    <col min="7690" max="7690" width="9.140625" customWidth="1"/>
    <col min="7691" max="7691" width="9.7109375" customWidth="1"/>
    <col min="7692" max="7692" width="9.140625" customWidth="1"/>
    <col min="7693" max="7693" width="9.7109375" customWidth="1"/>
    <col min="7694" max="7694" width="9" customWidth="1"/>
    <col min="7695" max="7695" width="8.85546875" customWidth="1"/>
    <col min="7696" max="7696" width="8.7109375" customWidth="1"/>
    <col min="7697" max="7697" width="9.85546875" customWidth="1"/>
    <col min="7698" max="7698" width="9" customWidth="1"/>
    <col min="7699" max="7700" width="8.85546875" customWidth="1"/>
    <col min="7701" max="7701" width="9.140625" bestFit="1" customWidth="1"/>
    <col min="7937" max="7937" width="14.85546875" customWidth="1"/>
    <col min="7938" max="7938" width="7.28515625" customWidth="1"/>
    <col min="7939" max="7939" width="6.7109375" customWidth="1"/>
    <col min="7940" max="7940" width="7.28515625" customWidth="1"/>
    <col min="7941" max="7941" width="12.7109375" customWidth="1"/>
    <col min="7942" max="7942" width="3.7109375" customWidth="1"/>
    <col min="7943" max="7943" width="6.28515625" customWidth="1"/>
    <col min="7944" max="7944" width="0" hidden="1" customWidth="1"/>
    <col min="7945" max="7945" width="10.7109375" customWidth="1"/>
    <col min="7946" max="7946" width="9.140625" customWidth="1"/>
    <col min="7947" max="7947" width="9.7109375" customWidth="1"/>
    <col min="7948" max="7948" width="9.140625" customWidth="1"/>
    <col min="7949" max="7949" width="9.7109375" customWidth="1"/>
    <col min="7950" max="7950" width="9" customWidth="1"/>
    <col min="7951" max="7951" width="8.85546875" customWidth="1"/>
    <col min="7952" max="7952" width="8.7109375" customWidth="1"/>
    <col min="7953" max="7953" width="9.85546875" customWidth="1"/>
    <col min="7954" max="7954" width="9" customWidth="1"/>
    <col min="7955" max="7956" width="8.85546875" customWidth="1"/>
    <col min="7957" max="7957" width="9.140625" bestFit="1" customWidth="1"/>
    <col min="8193" max="8193" width="14.85546875" customWidth="1"/>
    <col min="8194" max="8194" width="7.28515625" customWidth="1"/>
    <col min="8195" max="8195" width="6.7109375" customWidth="1"/>
    <col min="8196" max="8196" width="7.28515625" customWidth="1"/>
    <col min="8197" max="8197" width="12.7109375" customWidth="1"/>
    <col min="8198" max="8198" width="3.7109375" customWidth="1"/>
    <col min="8199" max="8199" width="6.28515625" customWidth="1"/>
    <col min="8200" max="8200" width="0" hidden="1" customWidth="1"/>
    <col min="8201" max="8201" width="10.7109375" customWidth="1"/>
    <col min="8202" max="8202" width="9.140625" customWidth="1"/>
    <col min="8203" max="8203" width="9.7109375" customWidth="1"/>
    <col min="8204" max="8204" width="9.140625" customWidth="1"/>
    <col min="8205" max="8205" width="9.7109375" customWidth="1"/>
    <col min="8206" max="8206" width="9" customWidth="1"/>
    <col min="8207" max="8207" width="8.85546875" customWidth="1"/>
    <col min="8208" max="8208" width="8.7109375" customWidth="1"/>
    <col min="8209" max="8209" width="9.85546875" customWidth="1"/>
    <col min="8210" max="8210" width="9" customWidth="1"/>
    <col min="8211" max="8212" width="8.85546875" customWidth="1"/>
    <col min="8213" max="8213" width="9.140625" bestFit="1" customWidth="1"/>
    <col min="8449" max="8449" width="14.85546875" customWidth="1"/>
    <col min="8450" max="8450" width="7.28515625" customWidth="1"/>
    <col min="8451" max="8451" width="6.7109375" customWidth="1"/>
    <col min="8452" max="8452" width="7.28515625" customWidth="1"/>
    <col min="8453" max="8453" width="12.7109375" customWidth="1"/>
    <col min="8454" max="8454" width="3.7109375" customWidth="1"/>
    <col min="8455" max="8455" width="6.28515625" customWidth="1"/>
    <col min="8456" max="8456" width="0" hidden="1" customWidth="1"/>
    <col min="8457" max="8457" width="10.7109375" customWidth="1"/>
    <col min="8458" max="8458" width="9.140625" customWidth="1"/>
    <col min="8459" max="8459" width="9.7109375" customWidth="1"/>
    <col min="8460" max="8460" width="9.140625" customWidth="1"/>
    <col min="8461" max="8461" width="9.7109375" customWidth="1"/>
    <col min="8462" max="8462" width="9" customWidth="1"/>
    <col min="8463" max="8463" width="8.85546875" customWidth="1"/>
    <col min="8464" max="8464" width="8.7109375" customWidth="1"/>
    <col min="8465" max="8465" width="9.85546875" customWidth="1"/>
    <col min="8466" max="8466" width="9" customWidth="1"/>
    <col min="8467" max="8468" width="8.85546875" customWidth="1"/>
    <col min="8469" max="8469" width="9.140625" bestFit="1" customWidth="1"/>
    <col min="8705" max="8705" width="14.85546875" customWidth="1"/>
    <col min="8706" max="8706" width="7.28515625" customWidth="1"/>
    <col min="8707" max="8707" width="6.7109375" customWidth="1"/>
    <col min="8708" max="8708" width="7.28515625" customWidth="1"/>
    <col min="8709" max="8709" width="12.7109375" customWidth="1"/>
    <col min="8710" max="8710" width="3.7109375" customWidth="1"/>
    <col min="8711" max="8711" width="6.28515625" customWidth="1"/>
    <col min="8712" max="8712" width="0" hidden="1" customWidth="1"/>
    <col min="8713" max="8713" width="10.7109375" customWidth="1"/>
    <col min="8714" max="8714" width="9.140625" customWidth="1"/>
    <col min="8715" max="8715" width="9.7109375" customWidth="1"/>
    <col min="8716" max="8716" width="9.140625" customWidth="1"/>
    <col min="8717" max="8717" width="9.7109375" customWidth="1"/>
    <col min="8718" max="8718" width="9" customWidth="1"/>
    <col min="8719" max="8719" width="8.85546875" customWidth="1"/>
    <col min="8720" max="8720" width="8.7109375" customWidth="1"/>
    <col min="8721" max="8721" width="9.85546875" customWidth="1"/>
    <col min="8722" max="8722" width="9" customWidth="1"/>
    <col min="8723" max="8724" width="8.85546875" customWidth="1"/>
    <col min="8725" max="8725" width="9.140625" bestFit="1" customWidth="1"/>
    <col min="8961" max="8961" width="14.85546875" customWidth="1"/>
    <col min="8962" max="8962" width="7.28515625" customWidth="1"/>
    <col min="8963" max="8963" width="6.7109375" customWidth="1"/>
    <col min="8964" max="8964" width="7.28515625" customWidth="1"/>
    <col min="8965" max="8965" width="12.7109375" customWidth="1"/>
    <col min="8966" max="8966" width="3.7109375" customWidth="1"/>
    <col min="8967" max="8967" width="6.28515625" customWidth="1"/>
    <col min="8968" max="8968" width="0" hidden="1" customWidth="1"/>
    <col min="8969" max="8969" width="10.7109375" customWidth="1"/>
    <col min="8970" max="8970" width="9.140625" customWidth="1"/>
    <col min="8971" max="8971" width="9.7109375" customWidth="1"/>
    <col min="8972" max="8972" width="9.140625" customWidth="1"/>
    <col min="8973" max="8973" width="9.7109375" customWidth="1"/>
    <col min="8974" max="8974" width="9" customWidth="1"/>
    <col min="8975" max="8975" width="8.85546875" customWidth="1"/>
    <col min="8976" max="8976" width="8.7109375" customWidth="1"/>
    <col min="8977" max="8977" width="9.85546875" customWidth="1"/>
    <col min="8978" max="8978" width="9" customWidth="1"/>
    <col min="8979" max="8980" width="8.85546875" customWidth="1"/>
    <col min="8981" max="8981" width="9.140625" bestFit="1" customWidth="1"/>
    <col min="9217" max="9217" width="14.85546875" customWidth="1"/>
    <col min="9218" max="9218" width="7.28515625" customWidth="1"/>
    <col min="9219" max="9219" width="6.7109375" customWidth="1"/>
    <col min="9220" max="9220" width="7.28515625" customWidth="1"/>
    <col min="9221" max="9221" width="12.7109375" customWidth="1"/>
    <col min="9222" max="9222" width="3.7109375" customWidth="1"/>
    <col min="9223" max="9223" width="6.28515625" customWidth="1"/>
    <col min="9224" max="9224" width="0" hidden="1" customWidth="1"/>
    <col min="9225" max="9225" width="10.7109375" customWidth="1"/>
    <col min="9226" max="9226" width="9.140625" customWidth="1"/>
    <col min="9227" max="9227" width="9.7109375" customWidth="1"/>
    <col min="9228" max="9228" width="9.140625" customWidth="1"/>
    <col min="9229" max="9229" width="9.7109375" customWidth="1"/>
    <col min="9230" max="9230" width="9" customWidth="1"/>
    <col min="9231" max="9231" width="8.85546875" customWidth="1"/>
    <col min="9232" max="9232" width="8.7109375" customWidth="1"/>
    <col min="9233" max="9233" width="9.85546875" customWidth="1"/>
    <col min="9234" max="9234" width="9" customWidth="1"/>
    <col min="9235" max="9236" width="8.85546875" customWidth="1"/>
    <col min="9237" max="9237" width="9.140625" bestFit="1" customWidth="1"/>
    <col min="9473" max="9473" width="14.85546875" customWidth="1"/>
    <col min="9474" max="9474" width="7.28515625" customWidth="1"/>
    <col min="9475" max="9475" width="6.7109375" customWidth="1"/>
    <col min="9476" max="9476" width="7.28515625" customWidth="1"/>
    <col min="9477" max="9477" width="12.7109375" customWidth="1"/>
    <col min="9478" max="9478" width="3.7109375" customWidth="1"/>
    <col min="9479" max="9479" width="6.28515625" customWidth="1"/>
    <col min="9480" max="9480" width="0" hidden="1" customWidth="1"/>
    <col min="9481" max="9481" width="10.7109375" customWidth="1"/>
    <col min="9482" max="9482" width="9.140625" customWidth="1"/>
    <col min="9483" max="9483" width="9.7109375" customWidth="1"/>
    <col min="9484" max="9484" width="9.140625" customWidth="1"/>
    <col min="9485" max="9485" width="9.7109375" customWidth="1"/>
    <col min="9486" max="9486" width="9" customWidth="1"/>
    <col min="9487" max="9487" width="8.85546875" customWidth="1"/>
    <col min="9488" max="9488" width="8.7109375" customWidth="1"/>
    <col min="9489" max="9489" width="9.85546875" customWidth="1"/>
    <col min="9490" max="9490" width="9" customWidth="1"/>
    <col min="9491" max="9492" width="8.85546875" customWidth="1"/>
    <col min="9493" max="9493" width="9.140625" bestFit="1" customWidth="1"/>
    <col min="9729" max="9729" width="14.85546875" customWidth="1"/>
    <col min="9730" max="9730" width="7.28515625" customWidth="1"/>
    <col min="9731" max="9731" width="6.7109375" customWidth="1"/>
    <col min="9732" max="9732" width="7.28515625" customWidth="1"/>
    <col min="9733" max="9733" width="12.7109375" customWidth="1"/>
    <col min="9734" max="9734" width="3.7109375" customWidth="1"/>
    <col min="9735" max="9735" width="6.28515625" customWidth="1"/>
    <col min="9736" max="9736" width="0" hidden="1" customWidth="1"/>
    <col min="9737" max="9737" width="10.7109375" customWidth="1"/>
    <col min="9738" max="9738" width="9.140625" customWidth="1"/>
    <col min="9739" max="9739" width="9.7109375" customWidth="1"/>
    <col min="9740" max="9740" width="9.140625" customWidth="1"/>
    <col min="9741" max="9741" width="9.7109375" customWidth="1"/>
    <col min="9742" max="9742" width="9" customWidth="1"/>
    <col min="9743" max="9743" width="8.85546875" customWidth="1"/>
    <col min="9744" max="9744" width="8.7109375" customWidth="1"/>
    <col min="9745" max="9745" width="9.85546875" customWidth="1"/>
    <col min="9746" max="9746" width="9" customWidth="1"/>
    <col min="9747" max="9748" width="8.85546875" customWidth="1"/>
    <col min="9749" max="9749" width="9.140625" bestFit="1" customWidth="1"/>
    <col min="9985" max="9985" width="14.85546875" customWidth="1"/>
    <col min="9986" max="9986" width="7.28515625" customWidth="1"/>
    <col min="9987" max="9987" width="6.7109375" customWidth="1"/>
    <col min="9988" max="9988" width="7.28515625" customWidth="1"/>
    <col min="9989" max="9989" width="12.7109375" customWidth="1"/>
    <col min="9990" max="9990" width="3.7109375" customWidth="1"/>
    <col min="9991" max="9991" width="6.28515625" customWidth="1"/>
    <col min="9992" max="9992" width="0" hidden="1" customWidth="1"/>
    <col min="9993" max="9993" width="10.7109375" customWidth="1"/>
    <col min="9994" max="9994" width="9.140625" customWidth="1"/>
    <col min="9995" max="9995" width="9.7109375" customWidth="1"/>
    <col min="9996" max="9996" width="9.140625" customWidth="1"/>
    <col min="9997" max="9997" width="9.7109375" customWidth="1"/>
    <col min="9998" max="9998" width="9" customWidth="1"/>
    <col min="9999" max="9999" width="8.85546875" customWidth="1"/>
    <col min="10000" max="10000" width="8.7109375" customWidth="1"/>
    <col min="10001" max="10001" width="9.85546875" customWidth="1"/>
    <col min="10002" max="10002" width="9" customWidth="1"/>
    <col min="10003" max="10004" width="8.85546875" customWidth="1"/>
    <col min="10005" max="10005" width="9.140625" bestFit="1" customWidth="1"/>
    <col min="10241" max="10241" width="14.85546875" customWidth="1"/>
    <col min="10242" max="10242" width="7.28515625" customWidth="1"/>
    <col min="10243" max="10243" width="6.7109375" customWidth="1"/>
    <col min="10244" max="10244" width="7.28515625" customWidth="1"/>
    <col min="10245" max="10245" width="12.7109375" customWidth="1"/>
    <col min="10246" max="10246" width="3.7109375" customWidth="1"/>
    <col min="10247" max="10247" width="6.28515625" customWidth="1"/>
    <col min="10248" max="10248" width="0" hidden="1" customWidth="1"/>
    <col min="10249" max="10249" width="10.7109375" customWidth="1"/>
    <col min="10250" max="10250" width="9.140625" customWidth="1"/>
    <col min="10251" max="10251" width="9.7109375" customWidth="1"/>
    <col min="10252" max="10252" width="9.140625" customWidth="1"/>
    <col min="10253" max="10253" width="9.7109375" customWidth="1"/>
    <col min="10254" max="10254" width="9" customWidth="1"/>
    <col min="10255" max="10255" width="8.85546875" customWidth="1"/>
    <col min="10256" max="10256" width="8.7109375" customWidth="1"/>
    <col min="10257" max="10257" width="9.85546875" customWidth="1"/>
    <col min="10258" max="10258" width="9" customWidth="1"/>
    <col min="10259" max="10260" width="8.85546875" customWidth="1"/>
    <col min="10261" max="10261" width="9.140625" bestFit="1" customWidth="1"/>
    <col min="10497" max="10497" width="14.85546875" customWidth="1"/>
    <col min="10498" max="10498" width="7.28515625" customWidth="1"/>
    <col min="10499" max="10499" width="6.7109375" customWidth="1"/>
    <col min="10500" max="10500" width="7.28515625" customWidth="1"/>
    <col min="10501" max="10501" width="12.7109375" customWidth="1"/>
    <col min="10502" max="10502" width="3.7109375" customWidth="1"/>
    <col min="10503" max="10503" width="6.28515625" customWidth="1"/>
    <col min="10504" max="10504" width="0" hidden="1" customWidth="1"/>
    <col min="10505" max="10505" width="10.7109375" customWidth="1"/>
    <col min="10506" max="10506" width="9.140625" customWidth="1"/>
    <col min="10507" max="10507" width="9.7109375" customWidth="1"/>
    <col min="10508" max="10508" width="9.140625" customWidth="1"/>
    <col min="10509" max="10509" width="9.7109375" customWidth="1"/>
    <col min="10510" max="10510" width="9" customWidth="1"/>
    <col min="10511" max="10511" width="8.85546875" customWidth="1"/>
    <col min="10512" max="10512" width="8.7109375" customWidth="1"/>
    <col min="10513" max="10513" width="9.85546875" customWidth="1"/>
    <col min="10514" max="10514" width="9" customWidth="1"/>
    <col min="10515" max="10516" width="8.85546875" customWidth="1"/>
    <col min="10517" max="10517" width="9.140625" bestFit="1" customWidth="1"/>
    <col min="10753" max="10753" width="14.85546875" customWidth="1"/>
    <col min="10754" max="10754" width="7.28515625" customWidth="1"/>
    <col min="10755" max="10755" width="6.7109375" customWidth="1"/>
    <col min="10756" max="10756" width="7.28515625" customWidth="1"/>
    <col min="10757" max="10757" width="12.7109375" customWidth="1"/>
    <col min="10758" max="10758" width="3.7109375" customWidth="1"/>
    <col min="10759" max="10759" width="6.28515625" customWidth="1"/>
    <col min="10760" max="10760" width="0" hidden="1" customWidth="1"/>
    <col min="10761" max="10761" width="10.7109375" customWidth="1"/>
    <col min="10762" max="10762" width="9.140625" customWidth="1"/>
    <col min="10763" max="10763" width="9.7109375" customWidth="1"/>
    <col min="10764" max="10764" width="9.140625" customWidth="1"/>
    <col min="10765" max="10765" width="9.7109375" customWidth="1"/>
    <col min="10766" max="10766" width="9" customWidth="1"/>
    <col min="10767" max="10767" width="8.85546875" customWidth="1"/>
    <col min="10768" max="10768" width="8.7109375" customWidth="1"/>
    <col min="10769" max="10769" width="9.85546875" customWidth="1"/>
    <col min="10770" max="10770" width="9" customWidth="1"/>
    <col min="10771" max="10772" width="8.85546875" customWidth="1"/>
    <col min="10773" max="10773" width="9.140625" bestFit="1" customWidth="1"/>
    <col min="11009" max="11009" width="14.85546875" customWidth="1"/>
    <col min="11010" max="11010" width="7.28515625" customWidth="1"/>
    <col min="11011" max="11011" width="6.7109375" customWidth="1"/>
    <col min="11012" max="11012" width="7.28515625" customWidth="1"/>
    <col min="11013" max="11013" width="12.7109375" customWidth="1"/>
    <col min="11014" max="11014" width="3.7109375" customWidth="1"/>
    <col min="11015" max="11015" width="6.28515625" customWidth="1"/>
    <col min="11016" max="11016" width="0" hidden="1" customWidth="1"/>
    <col min="11017" max="11017" width="10.7109375" customWidth="1"/>
    <col min="11018" max="11018" width="9.140625" customWidth="1"/>
    <col min="11019" max="11019" width="9.7109375" customWidth="1"/>
    <col min="11020" max="11020" width="9.140625" customWidth="1"/>
    <col min="11021" max="11021" width="9.7109375" customWidth="1"/>
    <col min="11022" max="11022" width="9" customWidth="1"/>
    <col min="11023" max="11023" width="8.85546875" customWidth="1"/>
    <col min="11024" max="11024" width="8.7109375" customWidth="1"/>
    <col min="11025" max="11025" width="9.85546875" customWidth="1"/>
    <col min="11026" max="11026" width="9" customWidth="1"/>
    <col min="11027" max="11028" width="8.85546875" customWidth="1"/>
    <col min="11029" max="11029" width="9.140625" bestFit="1" customWidth="1"/>
    <col min="11265" max="11265" width="14.85546875" customWidth="1"/>
    <col min="11266" max="11266" width="7.28515625" customWidth="1"/>
    <col min="11267" max="11267" width="6.7109375" customWidth="1"/>
    <col min="11268" max="11268" width="7.28515625" customWidth="1"/>
    <col min="11269" max="11269" width="12.7109375" customWidth="1"/>
    <col min="11270" max="11270" width="3.7109375" customWidth="1"/>
    <col min="11271" max="11271" width="6.28515625" customWidth="1"/>
    <col min="11272" max="11272" width="0" hidden="1" customWidth="1"/>
    <col min="11273" max="11273" width="10.7109375" customWidth="1"/>
    <col min="11274" max="11274" width="9.140625" customWidth="1"/>
    <col min="11275" max="11275" width="9.7109375" customWidth="1"/>
    <col min="11276" max="11276" width="9.140625" customWidth="1"/>
    <col min="11277" max="11277" width="9.7109375" customWidth="1"/>
    <col min="11278" max="11278" width="9" customWidth="1"/>
    <col min="11279" max="11279" width="8.85546875" customWidth="1"/>
    <col min="11280" max="11280" width="8.7109375" customWidth="1"/>
    <col min="11281" max="11281" width="9.85546875" customWidth="1"/>
    <col min="11282" max="11282" width="9" customWidth="1"/>
    <col min="11283" max="11284" width="8.85546875" customWidth="1"/>
    <col min="11285" max="11285" width="9.140625" bestFit="1" customWidth="1"/>
    <col min="11521" max="11521" width="14.85546875" customWidth="1"/>
    <col min="11522" max="11522" width="7.28515625" customWidth="1"/>
    <col min="11523" max="11523" width="6.7109375" customWidth="1"/>
    <col min="11524" max="11524" width="7.28515625" customWidth="1"/>
    <col min="11525" max="11525" width="12.7109375" customWidth="1"/>
    <col min="11526" max="11526" width="3.7109375" customWidth="1"/>
    <col min="11527" max="11527" width="6.28515625" customWidth="1"/>
    <col min="11528" max="11528" width="0" hidden="1" customWidth="1"/>
    <col min="11529" max="11529" width="10.7109375" customWidth="1"/>
    <col min="11530" max="11530" width="9.140625" customWidth="1"/>
    <col min="11531" max="11531" width="9.7109375" customWidth="1"/>
    <col min="11532" max="11532" width="9.140625" customWidth="1"/>
    <col min="11533" max="11533" width="9.7109375" customWidth="1"/>
    <col min="11534" max="11534" width="9" customWidth="1"/>
    <col min="11535" max="11535" width="8.85546875" customWidth="1"/>
    <col min="11536" max="11536" width="8.7109375" customWidth="1"/>
    <col min="11537" max="11537" width="9.85546875" customWidth="1"/>
    <col min="11538" max="11538" width="9" customWidth="1"/>
    <col min="11539" max="11540" width="8.85546875" customWidth="1"/>
    <col min="11541" max="11541" width="9.140625" bestFit="1" customWidth="1"/>
    <col min="11777" max="11777" width="14.85546875" customWidth="1"/>
    <col min="11778" max="11778" width="7.28515625" customWidth="1"/>
    <col min="11779" max="11779" width="6.7109375" customWidth="1"/>
    <col min="11780" max="11780" width="7.28515625" customWidth="1"/>
    <col min="11781" max="11781" width="12.7109375" customWidth="1"/>
    <col min="11782" max="11782" width="3.7109375" customWidth="1"/>
    <col min="11783" max="11783" width="6.28515625" customWidth="1"/>
    <col min="11784" max="11784" width="0" hidden="1" customWidth="1"/>
    <col min="11785" max="11785" width="10.7109375" customWidth="1"/>
    <col min="11786" max="11786" width="9.140625" customWidth="1"/>
    <col min="11787" max="11787" width="9.7109375" customWidth="1"/>
    <col min="11788" max="11788" width="9.140625" customWidth="1"/>
    <col min="11789" max="11789" width="9.7109375" customWidth="1"/>
    <col min="11790" max="11790" width="9" customWidth="1"/>
    <col min="11791" max="11791" width="8.85546875" customWidth="1"/>
    <col min="11792" max="11792" width="8.7109375" customWidth="1"/>
    <col min="11793" max="11793" width="9.85546875" customWidth="1"/>
    <col min="11794" max="11794" width="9" customWidth="1"/>
    <col min="11795" max="11796" width="8.85546875" customWidth="1"/>
    <col min="11797" max="11797" width="9.140625" bestFit="1" customWidth="1"/>
    <col min="12033" max="12033" width="14.85546875" customWidth="1"/>
    <col min="12034" max="12034" width="7.28515625" customWidth="1"/>
    <col min="12035" max="12035" width="6.7109375" customWidth="1"/>
    <col min="12036" max="12036" width="7.28515625" customWidth="1"/>
    <col min="12037" max="12037" width="12.7109375" customWidth="1"/>
    <col min="12038" max="12038" width="3.7109375" customWidth="1"/>
    <col min="12039" max="12039" width="6.28515625" customWidth="1"/>
    <col min="12040" max="12040" width="0" hidden="1" customWidth="1"/>
    <col min="12041" max="12041" width="10.7109375" customWidth="1"/>
    <col min="12042" max="12042" width="9.140625" customWidth="1"/>
    <col min="12043" max="12043" width="9.7109375" customWidth="1"/>
    <col min="12044" max="12044" width="9.140625" customWidth="1"/>
    <col min="12045" max="12045" width="9.7109375" customWidth="1"/>
    <col min="12046" max="12046" width="9" customWidth="1"/>
    <col min="12047" max="12047" width="8.85546875" customWidth="1"/>
    <col min="12048" max="12048" width="8.7109375" customWidth="1"/>
    <col min="12049" max="12049" width="9.85546875" customWidth="1"/>
    <col min="12050" max="12050" width="9" customWidth="1"/>
    <col min="12051" max="12052" width="8.85546875" customWidth="1"/>
    <col min="12053" max="12053" width="9.140625" bestFit="1" customWidth="1"/>
    <col min="12289" max="12289" width="14.85546875" customWidth="1"/>
    <col min="12290" max="12290" width="7.28515625" customWidth="1"/>
    <col min="12291" max="12291" width="6.7109375" customWidth="1"/>
    <col min="12292" max="12292" width="7.28515625" customWidth="1"/>
    <col min="12293" max="12293" width="12.7109375" customWidth="1"/>
    <col min="12294" max="12294" width="3.7109375" customWidth="1"/>
    <col min="12295" max="12295" width="6.28515625" customWidth="1"/>
    <col min="12296" max="12296" width="0" hidden="1" customWidth="1"/>
    <col min="12297" max="12297" width="10.7109375" customWidth="1"/>
    <col min="12298" max="12298" width="9.140625" customWidth="1"/>
    <col min="12299" max="12299" width="9.7109375" customWidth="1"/>
    <col min="12300" max="12300" width="9.140625" customWidth="1"/>
    <col min="12301" max="12301" width="9.7109375" customWidth="1"/>
    <col min="12302" max="12302" width="9" customWidth="1"/>
    <col min="12303" max="12303" width="8.85546875" customWidth="1"/>
    <col min="12304" max="12304" width="8.7109375" customWidth="1"/>
    <col min="12305" max="12305" width="9.85546875" customWidth="1"/>
    <col min="12306" max="12306" width="9" customWidth="1"/>
    <col min="12307" max="12308" width="8.85546875" customWidth="1"/>
    <col min="12309" max="12309" width="9.140625" bestFit="1" customWidth="1"/>
    <col min="12545" max="12545" width="14.85546875" customWidth="1"/>
    <col min="12546" max="12546" width="7.28515625" customWidth="1"/>
    <col min="12547" max="12547" width="6.7109375" customWidth="1"/>
    <col min="12548" max="12548" width="7.28515625" customWidth="1"/>
    <col min="12549" max="12549" width="12.7109375" customWidth="1"/>
    <col min="12550" max="12550" width="3.7109375" customWidth="1"/>
    <col min="12551" max="12551" width="6.28515625" customWidth="1"/>
    <col min="12552" max="12552" width="0" hidden="1" customWidth="1"/>
    <col min="12553" max="12553" width="10.7109375" customWidth="1"/>
    <col min="12554" max="12554" width="9.140625" customWidth="1"/>
    <col min="12555" max="12555" width="9.7109375" customWidth="1"/>
    <col min="12556" max="12556" width="9.140625" customWidth="1"/>
    <col min="12557" max="12557" width="9.7109375" customWidth="1"/>
    <col min="12558" max="12558" width="9" customWidth="1"/>
    <col min="12559" max="12559" width="8.85546875" customWidth="1"/>
    <col min="12560" max="12560" width="8.7109375" customWidth="1"/>
    <col min="12561" max="12561" width="9.85546875" customWidth="1"/>
    <col min="12562" max="12562" width="9" customWidth="1"/>
    <col min="12563" max="12564" width="8.85546875" customWidth="1"/>
    <col min="12565" max="12565" width="9.140625" bestFit="1" customWidth="1"/>
    <col min="12801" max="12801" width="14.85546875" customWidth="1"/>
    <col min="12802" max="12802" width="7.28515625" customWidth="1"/>
    <col min="12803" max="12803" width="6.7109375" customWidth="1"/>
    <col min="12804" max="12804" width="7.28515625" customWidth="1"/>
    <col min="12805" max="12805" width="12.7109375" customWidth="1"/>
    <col min="12806" max="12806" width="3.7109375" customWidth="1"/>
    <col min="12807" max="12807" width="6.28515625" customWidth="1"/>
    <col min="12808" max="12808" width="0" hidden="1" customWidth="1"/>
    <col min="12809" max="12809" width="10.7109375" customWidth="1"/>
    <col min="12810" max="12810" width="9.140625" customWidth="1"/>
    <col min="12811" max="12811" width="9.7109375" customWidth="1"/>
    <col min="12812" max="12812" width="9.140625" customWidth="1"/>
    <col min="12813" max="12813" width="9.7109375" customWidth="1"/>
    <col min="12814" max="12814" width="9" customWidth="1"/>
    <col min="12815" max="12815" width="8.85546875" customWidth="1"/>
    <col min="12816" max="12816" width="8.7109375" customWidth="1"/>
    <col min="12817" max="12817" width="9.85546875" customWidth="1"/>
    <col min="12818" max="12818" width="9" customWidth="1"/>
    <col min="12819" max="12820" width="8.85546875" customWidth="1"/>
    <col min="12821" max="12821" width="9.140625" bestFit="1" customWidth="1"/>
    <col min="13057" max="13057" width="14.85546875" customWidth="1"/>
    <col min="13058" max="13058" width="7.28515625" customWidth="1"/>
    <col min="13059" max="13059" width="6.7109375" customWidth="1"/>
    <col min="13060" max="13060" width="7.28515625" customWidth="1"/>
    <col min="13061" max="13061" width="12.7109375" customWidth="1"/>
    <col min="13062" max="13062" width="3.7109375" customWidth="1"/>
    <col min="13063" max="13063" width="6.28515625" customWidth="1"/>
    <col min="13064" max="13064" width="0" hidden="1" customWidth="1"/>
    <col min="13065" max="13065" width="10.7109375" customWidth="1"/>
    <col min="13066" max="13066" width="9.140625" customWidth="1"/>
    <col min="13067" max="13067" width="9.7109375" customWidth="1"/>
    <col min="13068" max="13068" width="9.140625" customWidth="1"/>
    <col min="13069" max="13069" width="9.7109375" customWidth="1"/>
    <col min="13070" max="13070" width="9" customWidth="1"/>
    <col min="13071" max="13071" width="8.85546875" customWidth="1"/>
    <col min="13072" max="13072" width="8.7109375" customWidth="1"/>
    <col min="13073" max="13073" width="9.85546875" customWidth="1"/>
    <col min="13074" max="13074" width="9" customWidth="1"/>
    <col min="13075" max="13076" width="8.85546875" customWidth="1"/>
    <col min="13077" max="13077" width="9.140625" bestFit="1" customWidth="1"/>
    <col min="13313" max="13313" width="14.85546875" customWidth="1"/>
    <col min="13314" max="13314" width="7.28515625" customWidth="1"/>
    <col min="13315" max="13315" width="6.7109375" customWidth="1"/>
    <col min="13316" max="13316" width="7.28515625" customWidth="1"/>
    <col min="13317" max="13317" width="12.7109375" customWidth="1"/>
    <col min="13318" max="13318" width="3.7109375" customWidth="1"/>
    <col min="13319" max="13319" width="6.28515625" customWidth="1"/>
    <col min="13320" max="13320" width="0" hidden="1" customWidth="1"/>
    <col min="13321" max="13321" width="10.7109375" customWidth="1"/>
    <col min="13322" max="13322" width="9.140625" customWidth="1"/>
    <col min="13323" max="13323" width="9.7109375" customWidth="1"/>
    <col min="13324" max="13324" width="9.140625" customWidth="1"/>
    <col min="13325" max="13325" width="9.7109375" customWidth="1"/>
    <col min="13326" max="13326" width="9" customWidth="1"/>
    <col min="13327" max="13327" width="8.85546875" customWidth="1"/>
    <col min="13328" max="13328" width="8.7109375" customWidth="1"/>
    <col min="13329" max="13329" width="9.85546875" customWidth="1"/>
    <col min="13330" max="13330" width="9" customWidth="1"/>
    <col min="13331" max="13332" width="8.85546875" customWidth="1"/>
    <col min="13333" max="13333" width="9.140625" bestFit="1" customWidth="1"/>
    <col min="13569" max="13569" width="14.85546875" customWidth="1"/>
    <col min="13570" max="13570" width="7.28515625" customWidth="1"/>
    <col min="13571" max="13571" width="6.7109375" customWidth="1"/>
    <col min="13572" max="13572" width="7.28515625" customWidth="1"/>
    <col min="13573" max="13573" width="12.7109375" customWidth="1"/>
    <col min="13574" max="13574" width="3.7109375" customWidth="1"/>
    <col min="13575" max="13575" width="6.28515625" customWidth="1"/>
    <col min="13576" max="13576" width="0" hidden="1" customWidth="1"/>
    <col min="13577" max="13577" width="10.7109375" customWidth="1"/>
    <col min="13578" max="13578" width="9.140625" customWidth="1"/>
    <col min="13579" max="13579" width="9.7109375" customWidth="1"/>
    <col min="13580" max="13580" width="9.140625" customWidth="1"/>
    <col min="13581" max="13581" width="9.7109375" customWidth="1"/>
    <col min="13582" max="13582" width="9" customWidth="1"/>
    <col min="13583" max="13583" width="8.85546875" customWidth="1"/>
    <col min="13584" max="13584" width="8.7109375" customWidth="1"/>
    <col min="13585" max="13585" width="9.85546875" customWidth="1"/>
    <col min="13586" max="13586" width="9" customWidth="1"/>
    <col min="13587" max="13588" width="8.85546875" customWidth="1"/>
    <col min="13589" max="13589" width="9.140625" bestFit="1" customWidth="1"/>
    <col min="13825" max="13825" width="14.85546875" customWidth="1"/>
    <col min="13826" max="13826" width="7.28515625" customWidth="1"/>
    <col min="13827" max="13827" width="6.7109375" customWidth="1"/>
    <col min="13828" max="13828" width="7.28515625" customWidth="1"/>
    <col min="13829" max="13829" width="12.7109375" customWidth="1"/>
    <col min="13830" max="13830" width="3.7109375" customWidth="1"/>
    <col min="13831" max="13831" width="6.28515625" customWidth="1"/>
    <col min="13832" max="13832" width="0" hidden="1" customWidth="1"/>
    <col min="13833" max="13833" width="10.7109375" customWidth="1"/>
    <col min="13834" max="13834" width="9.140625" customWidth="1"/>
    <col min="13835" max="13835" width="9.7109375" customWidth="1"/>
    <col min="13836" max="13836" width="9.140625" customWidth="1"/>
    <col min="13837" max="13837" width="9.7109375" customWidth="1"/>
    <col min="13838" max="13838" width="9" customWidth="1"/>
    <col min="13839" max="13839" width="8.85546875" customWidth="1"/>
    <col min="13840" max="13840" width="8.7109375" customWidth="1"/>
    <col min="13841" max="13841" width="9.85546875" customWidth="1"/>
    <col min="13842" max="13842" width="9" customWidth="1"/>
    <col min="13843" max="13844" width="8.85546875" customWidth="1"/>
    <col min="13845" max="13845" width="9.140625" bestFit="1" customWidth="1"/>
    <col min="14081" max="14081" width="14.85546875" customWidth="1"/>
    <col min="14082" max="14082" width="7.28515625" customWidth="1"/>
    <col min="14083" max="14083" width="6.7109375" customWidth="1"/>
    <col min="14084" max="14084" width="7.28515625" customWidth="1"/>
    <col min="14085" max="14085" width="12.7109375" customWidth="1"/>
    <col min="14086" max="14086" width="3.7109375" customWidth="1"/>
    <col min="14087" max="14087" width="6.28515625" customWidth="1"/>
    <col min="14088" max="14088" width="0" hidden="1" customWidth="1"/>
    <col min="14089" max="14089" width="10.7109375" customWidth="1"/>
    <col min="14090" max="14090" width="9.140625" customWidth="1"/>
    <col min="14091" max="14091" width="9.7109375" customWidth="1"/>
    <col min="14092" max="14092" width="9.140625" customWidth="1"/>
    <col min="14093" max="14093" width="9.7109375" customWidth="1"/>
    <col min="14094" max="14094" width="9" customWidth="1"/>
    <col min="14095" max="14095" width="8.85546875" customWidth="1"/>
    <col min="14096" max="14096" width="8.7109375" customWidth="1"/>
    <col min="14097" max="14097" width="9.85546875" customWidth="1"/>
    <col min="14098" max="14098" width="9" customWidth="1"/>
    <col min="14099" max="14100" width="8.85546875" customWidth="1"/>
    <col min="14101" max="14101" width="9.140625" bestFit="1" customWidth="1"/>
    <col min="14337" max="14337" width="14.85546875" customWidth="1"/>
    <col min="14338" max="14338" width="7.28515625" customWidth="1"/>
    <col min="14339" max="14339" width="6.7109375" customWidth="1"/>
    <col min="14340" max="14340" width="7.28515625" customWidth="1"/>
    <col min="14341" max="14341" width="12.7109375" customWidth="1"/>
    <col min="14342" max="14342" width="3.7109375" customWidth="1"/>
    <col min="14343" max="14343" width="6.28515625" customWidth="1"/>
    <col min="14344" max="14344" width="0" hidden="1" customWidth="1"/>
    <col min="14345" max="14345" width="10.7109375" customWidth="1"/>
    <col min="14346" max="14346" width="9.140625" customWidth="1"/>
    <col min="14347" max="14347" width="9.7109375" customWidth="1"/>
    <col min="14348" max="14348" width="9.140625" customWidth="1"/>
    <col min="14349" max="14349" width="9.7109375" customWidth="1"/>
    <col min="14350" max="14350" width="9" customWidth="1"/>
    <col min="14351" max="14351" width="8.85546875" customWidth="1"/>
    <col min="14352" max="14352" width="8.7109375" customWidth="1"/>
    <col min="14353" max="14353" width="9.85546875" customWidth="1"/>
    <col min="14354" max="14354" width="9" customWidth="1"/>
    <col min="14355" max="14356" width="8.85546875" customWidth="1"/>
    <col min="14357" max="14357" width="9.140625" bestFit="1" customWidth="1"/>
    <col min="14593" max="14593" width="14.85546875" customWidth="1"/>
    <col min="14594" max="14594" width="7.28515625" customWidth="1"/>
    <col min="14595" max="14595" width="6.7109375" customWidth="1"/>
    <col min="14596" max="14596" width="7.28515625" customWidth="1"/>
    <col min="14597" max="14597" width="12.7109375" customWidth="1"/>
    <col min="14598" max="14598" width="3.7109375" customWidth="1"/>
    <col min="14599" max="14599" width="6.28515625" customWidth="1"/>
    <col min="14600" max="14600" width="0" hidden="1" customWidth="1"/>
    <col min="14601" max="14601" width="10.7109375" customWidth="1"/>
    <col min="14602" max="14602" width="9.140625" customWidth="1"/>
    <col min="14603" max="14603" width="9.7109375" customWidth="1"/>
    <col min="14604" max="14604" width="9.140625" customWidth="1"/>
    <col min="14605" max="14605" width="9.7109375" customWidth="1"/>
    <col min="14606" max="14606" width="9" customWidth="1"/>
    <col min="14607" max="14607" width="8.85546875" customWidth="1"/>
    <col min="14608" max="14608" width="8.7109375" customWidth="1"/>
    <col min="14609" max="14609" width="9.85546875" customWidth="1"/>
    <col min="14610" max="14610" width="9" customWidth="1"/>
    <col min="14611" max="14612" width="8.85546875" customWidth="1"/>
    <col min="14613" max="14613" width="9.140625" bestFit="1" customWidth="1"/>
    <col min="14849" max="14849" width="14.85546875" customWidth="1"/>
    <col min="14850" max="14850" width="7.28515625" customWidth="1"/>
    <col min="14851" max="14851" width="6.7109375" customWidth="1"/>
    <col min="14852" max="14852" width="7.28515625" customWidth="1"/>
    <col min="14853" max="14853" width="12.7109375" customWidth="1"/>
    <col min="14854" max="14854" width="3.7109375" customWidth="1"/>
    <col min="14855" max="14855" width="6.28515625" customWidth="1"/>
    <col min="14856" max="14856" width="0" hidden="1" customWidth="1"/>
    <col min="14857" max="14857" width="10.7109375" customWidth="1"/>
    <col min="14858" max="14858" width="9.140625" customWidth="1"/>
    <col min="14859" max="14859" width="9.7109375" customWidth="1"/>
    <col min="14860" max="14860" width="9.140625" customWidth="1"/>
    <col min="14861" max="14861" width="9.7109375" customWidth="1"/>
    <col min="14862" max="14862" width="9" customWidth="1"/>
    <col min="14863" max="14863" width="8.85546875" customWidth="1"/>
    <col min="14864" max="14864" width="8.7109375" customWidth="1"/>
    <col min="14865" max="14865" width="9.85546875" customWidth="1"/>
    <col min="14866" max="14866" width="9" customWidth="1"/>
    <col min="14867" max="14868" width="8.85546875" customWidth="1"/>
    <col min="14869" max="14869" width="9.140625" bestFit="1" customWidth="1"/>
    <col min="15105" max="15105" width="14.85546875" customWidth="1"/>
    <col min="15106" max="15106" width="7.28515625" customWidth="1"/>
    <col min="15107" max="15107" width="6.7109375" customWidth="1"/>
    <col min="15108" max="15108" width="7.28515625" customWidth="1"/>
    <col min="15109" max="15109" width="12.7109375" customWidth="1"/>
    <col min="15110" max="15110" width="3.7109375" customWidth="1"/>
    <col min="15111" max="15111" width="6.28515625" customWidth="1"/>
    <col min="15112" max="15112" width="0" hidden="1" customWidth="1"/>
    <col min="15113" max="15113" width="10.7109375" customWidth="1"/>
    <col min="15114" max="15114" width="9.140625" customWidth="1"/>
    <col min="15115" max="15115" width="9.7109375" customWidth="1"/>
    <col min="15116" max="15116" width="9.140625" customWidth="1"/>
    <col min="15117" max="15117" width="9.7109375" customWidth="1"/>
    <col min="15118" max="15118" width="9" customWidth="1"/>
    <col min="15119" max="15119" width="8.85546875" customWidth="1"/>
    <col min="15120" max="15120" width="8.7109375" customWidth="1"/>
    <col min="15121" max="15121" width="9.85546875" customWidth="1"/>
    <col min="15122" max="15122" width="9" customWidth="1"/>
    <col min="15123" max="15124" width="8.85546875" customWidth="1"/>
    <col min="15125" max="15125" width="9.140625" bestFit="1" customWidth="1"/>
    <col min="15361" max="15361" width="14.85546875" customWidth="1"/>
    <col min="15362" max="15362" width="7.28515625" customWidth="1"/>
    <col min="15363" max="15363" width="6.7109375" customWidth="1"/>
    <col min="15364" max="15364" width="7.28515625" customWidth="1"/>
    <col min="15365" max="15365" width="12.7109375" customWidth="1"/>
    <col min="15366" max="15366" width="3.7109375" customWidth="1"/>
    <col min="15367" max="15367" width="6.28515625" customWidth="1"/>
    <col min="15368" max="15368" width="0" hidden="1" customWidth="1"/>
    <col min="15369" max="15369" width="10.7109375" customWidth="1"/>
    <col min="15370" max="15370" width="9.140625" customWidth="1"/>
    <col min="15371" max="15371" width="9.7109375" customWidth="1"/>
    <col min="15372" max="15372" width="9.140625" customWidth="1"/>
    <col min="15373" max="15373" width="9.7109375" customWidth="1"/>
    <col min="15374" max="15374" width="9" customWidth="1"/>
    <col min="15375" max="15375" width="8.85546875" customWidth="1"/>
    <col min="15376" max="15376" width="8.7109375" customWidth="1"/>
    <col min="15377" max="15377" width="9.85546875" customWidth="1"/>
    <col min="15378" max="15378" width="9" customWidth="1"/>
    <col min="15379" max="15380" width="8.85546875" customWidth="1"/>
    <col min="15381" max="15381" width="9.140625" bestFit="1" customWidth="1"/>
    <col min="15617" max="15617" width="14.85546875" customWidth="1"/>
    <col min="15618" max="15618" width="7.28515625" customWidth="1"/>
    <col min="15619" max="15619" width="6.7109375" customWidth="1"/>
    <col min="15620" max="15620" width="7.28515625" customWidth="1"/>
    <col min="15621" max="15621" width="12.7109375" customWidth="1"/>
    <col min="15622" max="15622" width="3.7109375" customWidth="1"/>
    <col min="15623" max="15623" width="6.28515625" customWidth="1"/>
    <col min="15624" max="15624" width="0" hidden="1" customWidth="1"/>
    <col min="15625" max="15625" width="10.7109375" customWidth="1"/>
    <col min="15626" max="15626" width="9.140625" customWidth="1"/>
    <col min="15627" max="15627" width="9.7109375" customWidth="1"/>
    <col min="15628" max="15628" width="9.140625" customWidth="1"/>
    <col min="15629" max="15629" width="9.7109375" customWidth="1"/>
    <col min="15630" max="15630" width="9" customWidth="1"/>
    <col min="15631" max="15631" width="8.85546875" customWidth="1"/>
    <col min="15632" max="15632" width="8.7109375" customWidth="1"/>
    <col min="15633" max="15633" width="9.85546875" customWidth="1"/>
    <col min="15634" max="15634" width="9" customWidth="1"/>
    <col min="15635" max="15636" width="8.85546875" customWidth="1"/>
    <col min="15637" max="15637" width="9.140625" bestFit="1" customWidth="1"/>
    <col min="15873" max="15873" width="14.85546875" customWidth="1"/>
    <col min="15874" max="15874" width="7.28515625" customWidth="1"/>
    <col min="15875" max="15875" width="6.7109375" customWidth="1"/>
    <col min="15876" max="15876" width="7.28515625" customWidth="1"/>
    <col min="15877" max="15877" width="12.7109375" customWidth="1"/>
    <col min="15878" max="15878" width="3.7109375" customWidth="1"/>
    <col min="15879" max="15879" width="6.28515625" customWidth="1"/>
    <col min="15880" max="15880" width="0" hidden="1" customWidth="1"/>
    <col min="15881" max="15881" width="10.7109375" customWidth="1"/>
    <col min="15882" max="15882" width="9.140625" customWidth="1"/>
    <col min="15883" max="15883" width="9.7109375" customWidth="1"/>
    <col min="15884" max="15884" width="9.140625" customWidth="1"/>
    <col min="15885" max="15885" width="9.7109375" customWidth="1"/>
    <col min="15886" max="15886" width="9" customWidth="1"/>
    <col min="15887" max="15887" width="8.85546875" customWidth="1"/>
    <col min="15888" max="15888" width="8.7109375" customWidth="1"/>
    <col min="15889" max="15889" width="9.85546875" customWidth="1"/>
    <col min="15890" max="15890" width="9" customWidth="1"/>
    <col min="15891" max="15892" width="8.85546875" customWidth="1"/>
    <col min="15893" max="15893" width="9.140625" bestFit="1" customWidth="1"/>
    <col min="16129" max="16129" width="14.85546875" customWidth="1"/>
    <col min="16130" max="16130" width="7.28515625" customWidth="1"/>
    <col min="16131" max="16131" width="6.7109375" customWidth="1"/>
    <col min="16132" max="16132" width="7.28515625" customWidth="1"/>
    <col min="16133" max="16133" width="12.7109375" customWidth="1"/>
    <col min="16134" max="16134" width="3.7109375" customWidth="1"/>
    <col min="16135" max="16135" width="6.28515625" customWidth="1"/>
    <col min="16136" max="16136" width="0" hidden="1" customWidth="1"/>
    <col min="16137" max="16137" width="10.7109375" customWidth="1"/>
    <col min="16138" max="16138" width="9.140625" customWidth="1"/>
    <col min="16139" max="16139" width="9.7109375" customWidth="1"/>
    <col min="16140" max="16140" width="9.140625" customWidth="1"/>
    <col min="16141" max="16141" width="9.7109375" customWidth="1"/>
    <col min="16142" max="16142" width="9" customWidth="1"/>
    <col min="16143" max="16143" width="8.85546875" customWidth="1"/>
    <col min="16144" max="16144" width="8.7109375" customWidth="1"/>
    <col min="16145" max="16145" width="9.85546875" customWidth="1"/>
    <col min="16146" max="16146" width="9" customWidth="1"/>
    <col min="16147" max="16148" width="8.85546875" customWidth="1"/>
    <col min="16149" max="16149" width="9.140625" bestFit="1" customWidth="1"/>
  </cols>
  <sheetData>
    <row r="1" spans="1:23">
      <c r="A1" s="154" t="s">
        <v>218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1:23">
      <c r="A2" s="155"/>
      <c r="B2" s="155"/>
      <c r="C2" s="155"/>
      <c r="D2" s="155"/>
      <c r="E2" s="155"/>
      <c r="F2" s="94"/>
    </row>
    <row r="3" spans="1:23">
      <c r="A3" s="93" t="s">
        <v>154</v>
      </c>
    </row>
    <row r="4" spans="1:23">
      <c r="A4" s="93" t="s">
        <v>155</v>
      </c>
    </row>
    <row r="6" spans="1:23" ht="81" customHeight="1">
      <c r="A6" s="83" t="s">
        <v>190</v>
      </c>
      <c r="B6" s="83" t="s">
        <v>136</v>
      </c>
      <c r="C6" s="83" t="s">
        <v>191</v>
      </c>
      <c r="D6" s="83" t="s">
        <v>192</v>
      </c>
      <c r="E6" s="83" t="s">
        <v>193</v>
      </c>
      <c r="F6" s="83" t="s">
        <v>194</v>
      </c>
      <c r="G6" s="83" t="s">
        <v>195</v>
      </c>
      <c r="H6" s="83" t="s">
        <v>196</v>
      </c>
      <c r="I6" s="83" t="s">
        <v>219</v>
      </c>
      <c r="J6" s="83" t="s">
        <v>197</v>
      </c>
      <c r="K6" s="83" t="s">
        <v>198</v>
      </c>
      <c r="L6" s="83" t="s">
        <v>199</v>
      </c>
      <c r="M6" s="83" t="s">
        <v>200</v>
      </c>
      <c r="N6" s="83" t="s">
        <v>201</v>
      </c>
      <c r="O6" s="83" t="s">
        <v>137</v>
      </c>
      <c r="P6" s="83" t="s">
        <v>202</v>
      </c>
      <c r="Q6" s="83" t="s">
        <v>203</v>
      </c>
      <c r="R6" s="83" t="s">
        <v>204</v>
      </c>
      <c r="S6" s="83" t="s">
        <v>205</v>
      </c>
      <c r="T6" s="83" t="s">
        <v>206</v>
      </c>
      <c r="U6" s="83" t="s">
        <v>207</v>
      </c>
      <c r="V6" s="83" t="s">
        <v>189</v>
      </c>
      <c r="W6" s="83" t="s">
        <v>220</v>
      </c>
    </row>
    <row r="7" spans="1:23" ht="14.45" customHeight="1">
      <c r="A7" s="237" t="s">
        <v>213</v>
      </c>
      <c r="B7" s="84" t="s">
        <v>114</v>
      </c>
      <c r="C7" s="84" t="s">
        <v>138</v>
      </c>
      <c r="D7" s="84" t="s">
        <v>208</v>
      </c>
      <c r="E7" s="84" t="s">
        <v>209</v>
      </c>
      <c r="F7" s="85" t="s">
        <v>210</v>
      </c>
      <c r="G7" s="85" t="s">
        <v>140</v>
      </c>
      <c r="H7" s="85" t="s">
        <v>211</v>
      </c>
      <c r="I7" s="86">
        <f>J7+K7+L7+M7+N7+O7+P7+Q7+R7+S7+T7+U7</f>
        <v>25000</v>
      </c>
      <c r="J7" s="86"/>
      <c r="K7" s="86"/>
      <c r="L7" s="86"/>
      <c r="M7" s="86"/>
      <c r="N7" s="86"/>
      <c r="O7" s="86">
        <v>25000</v>
      </c>
      <c r="P7" s="86"/>
      <c r="Q7" s="86"/>
      <c r="R7" s="86"/>
      <c r="S7" s="86"/>
      <c r="T7" s="86"/>
      <c r="U7" s="87"/>
      <c r="V7" s="1">
        <f t="shared" ref="V7:V8" si="0">I7</f>
        <v>25000</v>
      </c>
      <c r="W7" s="1">
        <f t="shared" ref="W7:W8" si="1">I7</f>
        <v>25000</v>
      </c>
    </row>
    <row r="8" spans="1:23">
      <c r="A8" s="238"/>
      <c r="B8" s="84" t="s">
        <v>114</v>
      </c>
      <c r="C8" s="84" t="s">
        <v>138</v>
      </c>
      <c r="D8" s="84" t="s">
        <v>208</v>
      </c>
      <c r="E8" s="84" t="s">
        <v>209</v>
      </c>
      <c r="F8" s="85" t="s">
        <v>210</v>
      </c>
      <c r="G8" s="85" t="s">
        <v>143</v>
      </c>
      <c r="H8" s="85"/>
      <c r="I8" s="86">
        <f>J8+K8+L8+M8+N8+O8+P8+Q8+R8+S8+T8+U8</f>
        <v>0</v>
      </c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/>
      <c r="V8" s="1">
        <f t="shared" si="0"/>
        <v>0</v>
      </c>
      <c r="W8" s="1">
        <f t="shared" si="1"/>
        <v>0</v>
      </c>
    </row>
    <row r="9" spans="1:23">
      <c r="A9" s="239"/>
      <c r="B9" s="240" t="s">
        <v>212</v>
      </c>
      <c r="C9" s="241"/>
      <c r="D9" s="241"/>
      <c r="E9" s="242"/>
      <c r="F9" s="88"/>
      <c r="G9" s="85"/>
      <c r="H9" s="85"/>
      <c r="I9" s="89">
        <f t="shared" ref="I9:W9" si="2">SUM(I7:I8)</f>
        <v>25000</v>
      </c>
      <c r="J9" s="89">
        <f t="shared" si="2"/>
        <v>0</v>
      </c>
      <c r="K9" s="89">
        <f t="shared" si="2"/>
        <v>0</v>
      </c>
      <c r="L9" s="89">
        <f t="shared" si="2"/>
        <v>0</v>
      </c>
      <c r="M9" s="89">
        <f t="shared" si="2"/>
        <v>0</v>
      </c>
      <c r="N9" s="89">
        <f t="shared" si="2"/>
        <v>0</v>
      </c>
      <c r="O9" s="89">
        <f t="shared" si="2"/>
        <v>25000</v>
      </c>
      <c r="P9" s="89">
        <f t="shared" si="2"/>
        <v>0</v>
      </c>
      <c r="Q9" s="89">
        <f t="shared" si="2"/>
        <v>0</v>
      </c>
      <c r="R9" s="89">
        <f t="shared" si="2"/>
        <v>0</v>
      </c>
      <c r="S9" s="89">
        <f t="shared" si="2"/>
        <v>0</v>
      </c>
      <c r="T9" s="89">
        <f t="shared" si="2"/>
        <v>0</v>
      </c>
      <c r="U9" s="90">
        <f t="shared" si="2"/>
        <v>0</v>
      </c>
      <c r="V9" s="91">
        <f t="shared" si="2"/>
        <v>25000</v>
      </c>
      <c r="W9" s="91">
        <f t="shared" si="2"/>
        <v>25000</v>
      </c>
    </row>
    <row r="10" spans="1:23" hidden="1">
      <c r="A10" s="243" t="s">
        <v>221</v>
      </c>
      <c r="B10" s="243"/>
      <c r="C10" s="243"/>
      <c r="D10" s="243"/>
      <c r="E10" s="243"/>
      <c r="F10" s="243"/>
      <c r="G10" s="243"/>
      <c r="H10" s="101"/>
      <c r="I10" s="102" t="e">
        <f t="shared" ref="I10:I12" si="3">J10+K10+L10+M10+N10+O10+P10+Q10+R10+S10+T10+U10</f>
        <v>#REF!</v>
      </c>
      <c r="J10" s="103" t="e">
        <f>#REF!+#REF!</f>
        <v>#REF!</v>
      </c>
      <c r="K10" s="103" t="e">
        <f>#REF!+#REF!</f>
        <v>#REF!</v>
      </c>
      <c r="L10" s="103" t="e">
        <f>#REF!+#REF!</f>
        <v>#REF!</v>
      </c>
      <c r="M10" s="103" t="e">
        <f>#REF!+#REF!</f>
        <v>#REF!</v>
      </c>
      <c r="N10" s="103" t="e">
        <f>#REF!+#REF!</f>
        <v>#REF!</v>
      </c>
      <c r="O10" s="103" t="e">
        <f>#REF!+#REF!</f>
        <v>#REF!</v>
      </c>
      <c r="P10" s="103" t="e">
        <f>#REF!+#REF!</f>
        <v>#REF!</v>
      </c>
      <c r="Q10" s="103" t="e">
        <f>#REF!+#REF!</f>
        <v>#REF!</v>
      </c>
      <c r="R10" s="103" t="e">
        <f>#REF!+#REF!</f>
        <v>#REF!</v>
      </c>
      <c r="S10" s="103" t="e">
        <f>#REF!+#REF!</f>
        <v>#REF!</v>
      </c>
      <c r="T10" s="103" t="e">
        <f>#REF!+#REF!</f>
        <v>#REF!</v>
      </c>
      <c r="U10" s="103" t="e">
        <f>#REF!+#REF!</f>
        <v>#REF!</v>
      </c>
    </row>
    <row r="11" spans="1:23" hidden="1">
      <c r="A11" s="243" t="s">
        <v>222</v>
      </c>
      <c r="B11" s="243"/>
      <c r="C11" s="243"/>
      <c r="D11" s="243"/>
      <c r="E11" s="243"/>
      <c r="F11" s="243"/>
      <c r="G11" s="243"/>
      <c r="H11" s="101"/>
      <c r="I11" s="102" t="e">
        <f t="shared" si="3"/>
        <v>#REF!</v>
      </c>
      <c r="J11" s="103" t="e">
        <f>#REF!+#REF!</f>
        <v>#REF!</v>
      </c>
      <c r="K11" s="103" t="e">
        <f>#REF!+#REF!</f>
        <v>#REF!</v>
      </c>
      <c r="L11" s="103" t="e">
        <f>#REF!+#REF!</f>
        <v>#REF!</v>
      </c>
      <c r="M11" s="103" t="e">
        <f>#REF!+#REF!</f>
        <v>#REF!</v>
      </c>
      <c r="N11" s="103" t="e">
        <f>#REF!+#REF!</f>
        <v>#REF!</v>
      </c>
      <c r="O11" s="103" t="e">
        <f>#REF!+#REF!</f>
        <v>#REF!</v>
      </c>
      <c r="P11" s="103" t="e">
        <f>#REF!+#REF!</f>
        <v>#REF!</v>
      </c>
      <c r="Q11" s="103" t="e">
        <f>#REF!+#REF!</f>
        <v>#REF!</v>
      </c>
      <c r="R11" s="103" t="e">
        <f>#REF!+#REF!</f>
        <v>#REF!</v>
      </c>
      <c r="S11" s="103" t="e">
        <f>#REF!+#REF!</f>
        <v>#REF!</v>
      </c>
      <c r="T11" s="103" t="e">
        <f>#REF!+#REF!</f>
        <v>#REF!</v>
      </c>
      <c r="U11" s="103" t="e">
        <f>#REF!+#REF!</f>
        <v>#REF!</v>
      </c>
    </row>
    <row r="12" spans="1:23" hidden="1">
      <c r="A12" s="244" t="s">
        <v>223</v>
      </c>
      <c r="B12" s="243"/>
      <c r="C12" s="243"/>
      <c r="D12" s="243"/>
      <c r="E12" s="243"/>
      <c r="F12" s="243"/>
      <c r="G12" s="243"/>
      <c r="H12" s="101"/>
      <c r="I12" s="102" t="e">
        <f t="shared" si="3"/>
        <v>#REF!</v>
      </c>
      <c r="J12" s="103" t="e">
        <f>#REF!+#REF!</f>
        <v>#REF!</v>
      </c>
      <c r="K12" s="103" t="e">
        <f>#REF!+#REF!</f>
        <v>#REF!</v>
      </c>
      <c r="L12" s="103" t="e">
        <f>#REF!+#REF!</f>
        <v>#REF!</v>
      </c>
      <c r="M12" s="103" t="e">
        <f>#REF!+#REF!</f>
        <v>#REF!</v>
      </c>
      <c r="N12" s="103" t="e">
        <f>#REF!+#REF!</f>
        <v>#REF!</v>
      </c>
      <c r="O12" s="103" t="e">
        <f>#REF!+#REF!</f>
        <v>#REF!</v>
      </c>
      <c r="P12" s="103" t="e">
        <f>#REF!+#REF!</f>
        <v>#REF!</v>
      </c>
      <c r="Q12" s="103" t="e">
        <f>#REF!+#REF!</f>
        <v>#REF!</v>
      </c>
      <c r="R12" s="103" t="e">
        <f>#REF!+#REF!</f>
        <v>#REF!</v>
      </c>
      <c r="S12" s="103" t="e">
        <f>#REF!+#REF!</f>
        <v>#REF!</v>
      </c>
      <c r="T12" s="103" t="e">
        <f>#REF!+#REF!</f>
        <v>#REF!</v>
      </c>
      <c r="U12" s="103" t="e">
        <f>#REF!+#REF!</f>
        <v>#REF!</v>
      </c>
    </row>
    <row r="14" spans="1:23" ht="21" customHeight="1">
      <c r="A14" t="s">
        <v>224</v>
      </c>
      <c r="L14" s="104"/>
      <c r="M14" s="104"/>
      <c r="N14" s="236" t="s">
        <v>225</v>
      </c>
      <c r="O14" s="236"/>
      <c r="P14" s="236"/>
      <c r="Q14" s="104"/>
      <c r="R14" s="104"/>
      <c r="S14" s="104"/>
      <c r="T14" s="104"/>
      <c r="U14" s="104"/>
    </row>
    <row r="15" spans="1:23">
      <c r="J15" s="105"/>
    </row>
    <row r="17" spans="1:11">
      <c r="J17" s="105"/>
      <c r="K17" s="105"/>
    </row>
    <row r="18" spans="1:11">
      <c r="A18" s="106" t="s">
        <v>226</v>
      </c>
    </row>
    <row r="21" spans="1:11">
      <c r="A21" s="107"/>
      <c r="B21" s="108"/>
      <c r="C21" s="108"/>
      <c r="D21" s="108"/>
      <c r="E21" s="109"/>
      <c r="F21" s="109"/>
      <c r="G21" s="92"/>
      <c r="H21" s="92"/>
      <c r="I21" s="92"/>
      <c r="J21" s="92"/>
      <c r="K21" s="92"/>
    </row>
    <row r="22" spans="1:11">
      <c r="A22" s="107"/>
      <c r="B22" s="108"/>
      <c r="C22" s="108"/>
      <c r="D22" s="108"/>
      <c r="E22" s="109"/>
      <c r="F22" s="109"/>
      <c r="G22" s="92"/>
      <c r="H22" s="92"/>
      <c r="I22" s="92"/>
      <c r="J22" s="92"/>
      <c r="K22" s="92"/>
    </row>
    <row r="23" spans="1:11">
      <c r="A23" s="107"/>
      <c r="B23" s="108"/>
      <c r="C23" s="108"/>
      <c r="D23" s="108"/>
      <c r="E23" s="109"/>
      <c r="F23" s="109"/>
      <c r="G23" s="92"/>
      <c r="H23" s="92"/>
      <c r="I23" s="92"/>
      <c r="J23" s="92"/>
      <c r="K23" s="92"/>
    </row>
    <row r="24" spans="1:11">
      <c r="A24" s="107"/>
      <c r="B24" s="108"/>
      <c r="C24" s="108"/>
      <c r="D24" s="108"/>
      <c r="E24" s="109"/>
      <c r="F24" s="109"/>
      <c r="G24" s="92"/>
      <c r="H24" s="92"/>
      <c r="I24" s="92"/>
      <c r="J24" s="92"/>
      <c r="K24" s="92"/>
    </row>
    <row r="25" spans="1:11">
      <c r="A25" s="107"/>
      <c r="B25" s="108"/>
      <c r="C25" s="108"/>
      <c r="D25" s="108"/>
      <c r="E25" s="109"/>
      <c r="F25" s="109"/>
      <c r="G25" s="92"/>
      <c r="H25" s="92"/>
      <c r="I25" s="92"/>
      <c r="J25" s="92"/>
      <c r="K25" s="92"/>
    </row>
    <row r="26" spans="1:11">
      <c r="A26" s="107"/>
      <c r="B26" s="110"/>
      <c r="C26" s="110"/>
      <c r="D26" s="110"/>
      <c r="E26" s="110"/>
      <c r="F26" s="110"/>
      <c r="G26" s="92"/>
      <c r="H26" s="92"/>
      <c r="I26" s="92"/>
      <c r="J26" s="92"/>
      <c r="K26" s="92"/>
    </row>
    <row r="27" spans="1:1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1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>
      <c r="A29" s="107"/>
      <c r="B29" s="108"/>
      <c r="C29" s="108"/>
      <c r="D29" s="108"/>
      <c r="E29" s="109"/>
      <c r="F29" s="109"/>
      <c r="G29" s="92"/>
      <c r="H29" s="92"/>
      <c r="I29" s="92"/>
      <c r="J29" s="92"/>
      <c r="K29" s="92"/>
    </row>
    <row r="30" spans="1:11">
      <c r="A30" s="107"/>
      <c r="B30" s="108"/>
      <c r="C30" s="108"/>
      <c r="D30" s="108"/>
      <c r="E30" s="109"/>
      <c r="F30" s="109"/>
      <c r="G30" s="92"/>
      <c r="H30" s="92"/>
      <c r="I30" s="92"/>
      <c r="J30" s="92"/>
      <c r="K30" s="92"/>
    </row>
    <row r="31" spans="1:11">
      <c r="A31" s="107"/>
      <c r="B31" s="108"/>
      <c r="C31" s="108"/>
      <c r="D31" s="108"/>
      <c r="E31" s="109"/>
      <c r="F31" s="109"/>
      <c r="G31" s="92"/>
      <c r="H31" s="92"/>
      <c r="I31" s="92"/>
      <c r="J31" s="92"/>
      <c r="K31" s="92"/>
    </row>
    <row r="32" spans="1:11">
      <c r="A32" s="107"/>
      <c r="B32" s="108"/>
      <c r="C32" s="108"/>
      <c r="D32" s="108"/>
      <c r="E32" s="109"/>
      <c r="F32" s="109"/>
      <c r="G32" s="92"/>
      <c r="H32" s="92"/>
      <c r="I32" s="92"/>
      <c r="J32" s="92"/>
      <c r="K32" s="92"/>
    </row>
    <row r="33" spans="1:11">
      <c r="A33" s="107"/>
      <c r="B33" s="108"/>
      <c r="C33" s="108"/>
      <c r="D33" s="108"/>
      <c r="E33" s="109"/>
      <c r="F33" s="109"/>
      <c r="G33" s="92"/>
      <c r="H33" s="92"/>
      <c r="I33" s="92"/>
      <c r="J33" s="92"/>
      <c r="K33" s="92"/>
    </row>
    <row r="34" spans="1:11">
      <c r="A34" s="107"/>
      <c r="B34" s="110"/>
      <c r="C34" s="110"/>
      <c r="D34" s="110"/>
      <c r="E34" s="110"/>
      <c r="F34" s="110"/>
      <c r="G34" s="92"/>
      <c r="H34" s="92"/>
      <c r="I34" s="92"/>
      <c r="J34" s="92"/>
      <c r="K34" s="92"/>
    </row>
    <row r="35" spans="1:11">
      <c r="A35" s="107"/>
      <c r="B35" s="108"/>
      <c r="C35" s="108"/>
      <c r="D35" s="108"/>
      <c r="E35" s="109"/>
      <c r="F35" s="109"/>
      <c r="G35" s="92"/>
      <c r="H35" s="92"/>
      <c r="I35" s="92"/>
      <c r="J35" s="92"/>
      <c r="K35" s="92"/>
    </row>
    <row r="36" spans="1:11">
      <c r="A36" s="107"/>
      <c r="B36" s="108"/>
      <c r="C36" s="108"/>
      <c r="D36" s="108"/>
      <c r="E36" s="109"/>
      <c r="F36" s="109"/>
      <c r="G36" s="92"/>
      <c r="H36" s="92"/>
      <c r="I36" s="92"/>
      <c r="J36" s="92"/>
      <c r="K36" s="92"/>
    </row>
    <row r="37" spans="1:11">
      <c r="A37" s="107"/>
      <c r="B37" s="108"/>
      <c r="C37" s="108"/>
      <c r="D37" s="108"/>
      <c r="E37" s="109"/>
      <c r="F37" s="109"/>
      <c r="G37" s="92"/>
      <c r="H37" s="92"/>
      <c r="I37" s="92"/>
      <c r="J37" s="92"/>
      <c r="K37" s="92"/>
    </row>
    <row r="38" spans="1:11">
      <c r="A38" s="107"/>
      <c r="B38" s="108"/>
      <c r="C38" s="108"/>
      <c r="D38" s="108"/>
      <c r="E38" s="109"/>
      <c r="F38" s="109"/>
      <c r="G38" s="92"/>
      <c r="H38" s="92"/>
      <c r="I38" s="92"/>
      <c r="J38" s="92"/>
      <c r="K38" s="92"/>
    </row>
    <row r="39" spans="1:11">
      <c r="A39" s="107"/>
      <c r="B39" s="108"/>
      <c r="C39" s="108"/>
      <c r="D39" s="108"/>
      <c r="E39" s="109"/>
      <c r="F39" s="109"/>
      <c r="G39" s="92"/>
      <c r="H39" s="92"/>
      <c r="I39" s="92"/>
      <c r="J39" s="92"/>
      <c r="K39" s="92"/>
    </row>
    <row r="40" spans="1:11">
      <c r="A40" s="107"/>
      <c r="B40" s="110"/>
      <c r="C40" s="110"/>
      <c r="D40" s="110"/>
      <c r="E40" s="110"/>
      <c r="F40" s="110"/>
      <c r="G40" s="92"/>
      <c r="H40" s="92"/>
      <c r="I40" s="92"/>
      <c r="J40" s="92"/>
      <c r="K40" s="92"/>
    </row>
    <row r="41" spans="1:11">
      <c r="A41" s="107"/>
      <c r="B41" s="108"/>
      <c r="C41" s="108"/>
      <c r="D41" s="108"/>
      <c r="E41" s="109"/>
      <c r="F41" s="109"/>
      <c r="G41" s="92"/>
      <c r="H41" s="92"/>
      <c r="I41" s="92"/>
      <c r="J41" s="92"/>
      <c r="K41" s="92"/>
    </row>
    <row r="42" spans="1:11">
      <c r="A42" s="107"/>
      <c r="B42" s="108"/>
      <c r="C42" s="108"/>
      <c r="D42" s="108"/>
      <c r="E42" s="109"/>
      <c r="F42" s="109"/>
      <c r="G42" s="92"/>
      <c r="H42" s="92"/>
      <c r="I42" s="92"/>
      <c r="J42" s="92"/>
      <c r="K42" s="92"/>
    </row>
    <row r="43" spans="1:11">
      <c r="A43" s="107"/>
      <c r="B43" s="108"/>
      <c r="C43" s="108"/>
      <c r="D43" s="108"/>
      <c r="E43" s="109"/>
      <c r="F43" s="109"/>
      <c r="G43" s="92"/>
      <c r="H43" s="92"/>
      <c r="I43" s="92"/>
      <c r="J43" s="92"/>
      <c r="K43" s="92"/>
    </row>
    <row r="44" spans="1:11">
      <c r="A44" s="107"/>
      <c r="B44" s="108"/>
      <c r="C44" s="108"/>
      <c r="D44" s="108"/>
      <c r="E44" s="109"/>
      <c r="F44" s="109"/>
      <c r="G44" s="92"/>
      <c r="H44" s="92"/>
      <c r="I44" s="92"/>
      <c r="J44" s="92"/>
      <c r="K44" s="92"/>
    </row>
    <row r="45" spans="1:11">
      <c r="A45" s="107"/>
      <c r="B45" s="108"/>
      <c r="C45" s="108"/>
      <c r="D45" s="108"/>
      <c r="E45" s="109"/>
      <c r="F45" s="109"/>
      <c r="G45" s="92"/>
      <c r="H45" s="92"/>
      <c r="I45" s="92"/>
      <c r="J45" s="92"/>
      <c r="K45" s="92"/>
    </row>
    <row r="46" spans="1:11">
      <c r="A46" s="107"/>
      <c r="B46" s="110"/>
      <c r="C46" s="110"/>
      <c r="D46" s="110"/>
      <c r="E46" s="110"/>
      <c r="F46" s="110"/>
      <c r="G46" s="92"/>
      <c r="H46" s="92"/>
      <c r="I46" s="92"/>
      <c r="J46" s="92"/>
      <c r="K46" s="92"/>
    </row>
    <row r="47" spans="1:11">
      <c r="A47" s="107"/>
      <c r="B47" s="108"/>
      <c r="C47" s="108"/>
      <c r="D47" s="108"/>
      <c r="E47" s="109"/>
      <c r="F47" s="109"/>
      <c r="G47" s="92"/>
      <c r="H47" s="92"/>
      <c r="I47" s="92"/>
      <c r="J47" s="92"/>
      <c r="K47" s="92"/>
    </row>
    <row r="48" spans="1:11">
      <c r="A48" s="107"/>
      <c r="B48" s="108"/>
      <c r="C48" s="108"/>
      <c r="D48" s="108"/>
      <c r="E48" s="109"/>
      <c r="F48" s="109"/>
      <c r="G48" s="92"/>
      <c r="H48" s="92"/>
      <c r="I48" s="92"/>
      <c r="J48" s="92"/>
      <c r="K48" s="92"/>
    </row>
    <row r="49" spans="1:11">
      <c r="A49" s="107"/>
      <c r="B49" s="108"/>
      <c r="C49" s="108"/>
      <c r="D49" s="108"/>
      <c r="E49" s="109"/>
      <c r="F49" s="109"/>
      <c r="G49" s="92"/>
      <c r="H49" s="92"/>
      <c r="I49" s="92"/>
      <c r="J49" s="92"/>
      <c r="K49" s="92"/>
    </row>
    <row r="50" spans="1:11">
      <c r="A50" s="107"/>
      <c r="B50" s="108"/>
      <c r="C50" s="108"/>
      <c r="D50" s="108"/>
      <c r="E50" s="109"/>
      <c r="F50" s="109"/>
      <c r="G50" s="92"/>
      <c r="H50" s="92"/>
      <c r="I50" s="92"/>
      <c r="J50" s="92"/>
      <c r="K50" s="92"/>
    </row>
    <row r="51" spans="1:11">
      <c r="A51" s="107"/>
      <c r="B51" s="108"/>
      <c r="C51" s="108"/>
      <c r="D51" s="108"/>
      <c r="E51" s="109"/>
      <c r="F51" s="109"/>
      <c r="G51" s="92"/>
      <c r="H51" s="92"/>
      <c r="I51" s="92"/>
      <c r="J51" s="92"/>
      <c r="K51" s="92"/>
    </row>
    <row r="52" spans="1:11">
      <c r="A52" s="107"/>
      <c r="B52" s="110"/>
      <c r="C52" s="110"/>
      <c r="D52" s="110"/>
      <c r="E52" s="110"/>
      <c r="F52" s="110"/>
      <c r="G52" s="92"/>
      <c r="H52" s="92"/>
      <c r="I52" s="92"/>
      <c r="J52" s="92"/>
      <c r="K52" s="92"/>
    </row>
    <row r="53" spans="1:1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>
      <c r="A54" s="107"/>
      <c r="B54" s="108"/>
      <c r="C54" s="108"/>
      <c r="D54" s="108"/>
      <c r="E54" s="109"/>
      <c r="F54" s="109"/>
      <c r="G54" s="108"/>
      <c r="H54" s="108"/>
      <c r="I54" s="92"/>
      <c r="J54" s="92"/>
      <c r="K54" s="92"/>
    </row>
    <row r="55" spans="1:11">
      <c r="A55" s="107"/>
      <c r="B55" s="108"/>
      <c r="C55" s="108"/>
      <c r="D55" s="108"/>
      <c r="E55" s="109"/>
      <c r="F55" s="109"/>
      <c r="G55" s="108"/>
      <c r="H55" s="108"/>
      <c r="I55" s="92"/>
      <c r="J55" s="92"/>
      <c r="K55" s="92"/>
    </row>
    <row r="56" spans="1:11">
      <c r="A56" s="107"/>
      <c r="B56" s="108"/>
      <c r="C56" s="108"/>
      <c r="D56" s="108"/>
      <c r="E56" s="109"/>
      <c r="F56" s="109"/>
      <c r="G56" s="108"/>
      <c r="H56" s="108"/>
      <c r="I56" s="92"/>
      <c r="J56" s="92"/>
      <c r="K56" s="92"/>
    </row>
    <row r="57" spans="1:11">
      <c r="A57" s="107"/>
      <c r="B57" s="108"/>
      <c r="C57" s="108"/>
      <c r="D57" s="108"/>
      <c r="E57" s="109"/>
      <c r="F57" s="109"/>
      <c r="G57" s="108"/>
      <c r="H57" s="108"/>
      <c r="I57" s="92"/>
      <c r="J57" s="92"/>
      <c r="K57" s="92"/>
    </row>
    <row r="58" spans="1:11">
      <c r="A58" s="107"/>
      <c r="B58" s="108"/>
      <c r="C58" s="108"/>
      <c r="D58" s="108"/>
      <c r="E58" s="109"/>
      <c r="F58" s="109"/>
      <c r="G58" s="108"/>
      <c r="H58" s="108"/>
      <c r="I58" s="92"/>
      <c r="J58" s="92"/>
      <c r="K58" s="92"/>
    </row>
    <row r="59" spans="1:11">
      <c r="A59" s="107"/>
      <c r="B59" s="110"/>
      <c r="C59" s="110"/>
      <c r="D59" s="110"/>
      <c r="E59" s="110"/>
      <c r="F59" s="110"/>
      <c r="G59" s="108"/>
      <c r="H59" s="108"/>
      <c r="I59" s="92"/>
      <c r="J59" s="92"/>
      <c r="K59" s="92"/>
    </row>
    <row r="60" spans="1:11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</row>
    <row r="61" spans="1:1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</row>
    <row r="62" spans="1:1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</row>
    <row r="63" spans="1:1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</row>
  </sheetData>
  <mergeCells count="8">
    <mergeCell ref="N14:P14"/>
    <mergeCell ref="A7:A9"/>
    <mergeCell ref="B9:E9"/>
    <mergeCell ref="A1:W1"/>
    <mergeCell ref="A2:E2"/>
    <mergeCell ref="A10:G10"/>
    <mergeCell ref="A11:G11"/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0210076490</vt:lpstr>
      <vt:lpstr>0210088310</vt:lpstr>
      <vt:lpstr>0703 0210075640</vt:lpstr>
      <vt:lpstr>0210075660</vt:lpstr>
      <vt:lpstr>02100L3040</vt:lpstr>
      <vt:lpstr>0210080610</vt:lpstr>
      <vt:lpstr>0210075640</vt:lpstr>
      <vt:lpstr>0210074090</vt:lpstr>
      <vt:lpstr>0210088120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2023-12-28T09:09:55Z</dcterms:modified>
</cp:coreProperties>
</file>