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2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drawings/drawing4.xml" ContentType="application/vnd.openxmlformats-officedocument.drawing+xml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6"/>
  </bookViews>
  <sheets>
    <sheet name="021Е452100" sheetId="9" r:id="rId1"/>
    <sheet name="021Е151690" sheetId="8" r:id="rId2"/>
    <sheet name="0210088310" sheetId="3" r:id="rId3"/>
    <sheet name="0210080620" sheetId="4" r:id="rId4"/>
    <sheet name="0703 0210075640" sheetId="10" r:id="rId5"/>
    <sheet name="0210075660" sheetId="11" r:id="rId6"/>
    <sheet name="02100L3040" sheetId="12" r:id="rId7"/>
    <sheet name="0210080610" sheetId="5" r:id="rId8"/>
    <sheet name="0210075640" sheetId="6" r:id="rId9"/>
    <sheet name="0210075630" sheetId="7" r:id="rId10"/>
    <sheet name="0210074090" sheetId="2" r:id="rId11"/>
    <sheet name="0210015980" sheetId="1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V10" i="12" l="1"/>
  <c r="U10" i="12"/>
  <c r="T10" i="12"/>
  <c r="S10" i="12"/>
  <c r="R10" i="12"/>
  <c r="Q10" i="12"/>
  <c r="P10" i="12"/>
  <c r="O10" i="12"/>
  <c r="N10" i="12"/>
  <c r="M10" i="12"/>
  <c r="L10" i="12"/>
  <c r="K10" i="12"/>
  <c r="J10" i="12"/>
  <c r="H9" i="12"/>
  <c r="I8" i="12"/>
  <c r="H8" i="12" s="1"/>
  <c r="I7" i="12"/>
  <c r="H7" i="12" s="1"/>
  <c r="H10" i="12" s="1"/>
  <c r="I10" i="12" l="1"/>
  <c r="V51" i="11"/>
  <c r="U51" i="11"/>
  <c r="V50" i="11"/>
  <c r="V48" i="11"/>
  <c r="U48" i="11"/>
  <c r="T48" i="11"/>
  <c r="S48" i="11"/>
  <c r="R48" i="11"/>
  <c r="R51" i="11" s="1"/>
  <c r="Q48" i="11"/>
  <c r="P48" i="11"/>
  <c r="O48" i="11"/>
  <c r="N48" i="11"/>
  <c r="N51" i="11" s="1"/>
  <c r="M48" i="11"/>
  <c r="L48" i="11"/>
  <c r="K48" i="11"/>
  <c r="J48" i="11"/>
  <c r="J51" i="11" s="1"/>
  <c r="I48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4" i="11"/>
  <c r="H43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1" i="11"/>
  <c r="H40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8" i="11"/>
  <c r="V37" i="11"/>
  <c r="V47" i="11" s="1"/>
  <c r="U37" i="11"/>
  <c r="U50" i="11" s="1"/>
  <c r="H37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5" i="11"/>
  <c r="H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2" i="11"/>
  <c r="H33" i="11" s="1"/>
  <c r="H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H29" i="11"/>
  <c r="H28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6" i="11"/>
  <c r="H25" i="11"/>
  <c r="H27" i="11" s="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3" i="11"/>
  <c r="H22" i="11"/>
  <c r="H24" i="11" s="1"/>
  <c r="T21" i="11"/>
  <c r="S21" i="11"/>
  <c r="S51" i="11" s="1"/>
  <c r="R21" i="11"/>
  <c r="Q21" i="11"/>
  <c r="Q51" i="11" s="1"/>
  <c r="P21" i="11"/>
  <c r="O21" i="11"/>
  <c r="O51" i="11" s="1"/>
  <c r="N21" i="11"/>
  <c r="M21" i="11"/>
  <c r="M51" i="11" s="1"/>
  <c r="L21" i="11"/>
  <c r="K21" i="11"/>
  <c r="K51" i="11" s="1"/>
  <c r="J21" i="11"/>
  <c r="I21" i="11"/>
  <c r="I51" i="11" s="1"/>
  <c r="T20" i="11"/>
  <c r="T50" i="11" s="1"/>
  <c r="S20" i="11"/>
  <c r="R20" i="11"/>
  <c r="Q20" i="11"/>
  <c r="P20" i="11"/>
  <c r="P50" i="11" s="1"/>
  <c r="O20" i="11"/>
  <c r="N20" i="11"/>
  <c r="M20" i="11"/>
  <c r="L20" i="11"/>
  <c r="L50" i="11" s="1"/>
  <c r="K20" i="11"/>
  <c r="J20" i="11"/>
  <c r="I20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7" i="11"/>
  <c r="H16" i="11"/>
  <c r="H18" i="11" s="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4" i="11"/>
  <c r="H15" i="11" s="1"/>
  <c r="H13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1" i="11"/>
  <c r="H10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8" i="11"/>
  <c r="H7" i="11"/>
  <c r="H9" i="11" s="1"/>
  <c r="H36" i="11" l="1"/>
  <c r="H39" i="11"/>
  <c r="H42" i="11"/>
  <c r="H45" i="11"/>
  <c r="H46" i="11" s="1"/>
  <c r="P46" i="11"/>
  <c r="T46" i="11"/>
  <c r="H12" i="11"/>
  <c r="H19" i="11" s="1"/>
  <c r="K19" i="11"/>
  <c r="O19" i="11"/>
  <c r="S19" i="11"/>
  <c r="J19" i="11"/>
  <c r="N19" i="11"/>
  <c r="R19" i="11"/>
  <c r="V19" i="11"/>
  <c r="I46" i="11"/>
  <c r="I49" i="11" s="1"/>
  <c r="M46" i="11"/>
  <c r="M49" i="11" s="1"/>
  <c r="Q46" i="11"/>
  <c r="K50" i="11"/>
  <c r="O50" i="11"/>
  <c r="S50" i="11"/>
  <c r="H48" i="11"/>
  <c r="H51" i="11" s="1"/>
  <c r="J46" i="11"/>
  <c r="N46" i="11"/>
  <c r="R46" i="11"/>
  <c r="R49" i="11" s="1"/>
  <c r="L51" i="11"/>
  <c r="P51" i="11"/>
  <c r="T51" i="11"/>
  <c r="L46" i="11"/>
  <c r="L49" i="11" s="1"/>
  <c r="H21" i="11"/>
  <c r="I19" i="11"/>
  <c r="M19" i="11"/>
  <c r="Q19" i="11"/>
  <c r="U19" i="11"/>
  <c r="L19" i="11"/>
  <c r="P19" i="11"/>
  <c r="T19" i="11"/>
  <c r="H20" i="11"/>
  <c r="N50" i="11"/>
  <c r="R50" i="11"/>
  <c r="K46" i="11"/>
  <c r="K49" i="11" s="1"/>
  <c r="O46" i="11"/>
  <c r="S46" i="11"/>
  <c r="I50" i="11"/>
  <c r="M50" i="11"/>
  <c r="Q50" i="11"/>
  <c r="J49" i="11"/>
  <c r="N49" i="11"/>
  <c r="O49" i="11"/>
  <c r="S49" i="11"/>
  <c r="J50" i="11"/>
  <c r="H47" i="11"/>
  <c r="H50" i="11" s="1"/>
  <c r="U39" i="11"/>
  <c r="U46" i="11" s="1"/>
  <c r="U49" i="11" s="1"/>
  <c r="U47" i="11"/>
  <c r="V39" i="11"/>
  <c r="V46" i="11" s="1"/>
  <c r="V49" i="11" s="1"/>
  <c r="D9" i="10"/>
  <c r="D10" i="10"/>
  <c r="E11" i="10"/>
  <c r="F11" i="10"/>
  <c r="F8" i="10" s="1"/>
  <c r="G11" i="10"/>
  <c r="H11" i="10"/>
  <c r="H8" i="10" s="1"/>
  <c r="I11" i="10"/>
  <c r="J11" i="10"/>
  <c r="J8" i="10" s="1"/>
  <c r="K11" i="10"/>
  <c r="L11" i="10"/>
  <c r="L8" i="10" s="1"/>
  <c r="M11" i="10"/>
  <c r="N11" i="10"/>
  <c r="N8" i="10" s="1"/>
  <c r="O11" i="10"/>
  <c r="P11" i="10"/>
  <c r="P8" i="10" s="1"/>
  <c r="E12" i="10"/>
  <c r="D12" i="10" s="1"/>
  <c r="F12" i="10"/>
  <c r="G12" i="10"/>
  <c r="G8" i="10" s="1"/>
  <c r="H12" i="10"/>
  <c r="I12" i="10"/>
  <c r="I8" i="10" s="1"/>
  <c r="J12" i="10"/>
  <c r="K12" i="10"/>
  <c r="K8" i="10" s="1"/>
  <c r="L12" i="10"/>
  <c r="M12" i="10"/>
  <c r="M8" i="10" s="1"/>
  <c r="N12" i="10"/>
  <c r="O12" i="10"/>
  <c r="O8" i="10" s="1"/>
  <c r="P12" i="10"/>
  <c r="D13" i="10"/>
  <c r="D14" i="10"/>
  <c r="D15" i="10"/>
  <c r="D16" i="10"/>
  <c r="D17" i="10"/>
  <c r="D18" i="10"/>
  <c r="E19" i="10"/>
  <c r="F19" i="10"/>
  <c r="G19" i="10"/>
  <c r="H19" i="10"/>
  <c r="D19" i="10" s="1"/>
  <c r="I19" i="10"/>
  <c r="J19" i="10"/>
  <c r="K19" i="10"/>
  <c r="L19" i="10"/>
  <c r="M19" i="10"/>
  <c r="N19" i="10"/>
  <c r="O19" i="10"/>
  <c r="P19" i="10"/>
  <c r="E21" i="10"/>
  <c r="F21" i="10"/>
  <c r="D21" i="10" s="1"/>
  <c r="G21" i="10"/>
  <c r="H21" i="10"/>
  <c r="H20" i="10" s="1"/>
  <c r="H89" i="10" s="1"/>
  <c r="I21" i="10"/>
  <c r="J21" i="10"/>
  <c r="J20" i="10" s="1"/>
  <c r="K21" i="10"/>
  <c r="L21" i="10"/>
  <c r="L20" i="10" s="1"/>
  <c r="L89" i="10" s="1"/>
  <c r="M21" i="10"/>
  <c r="N21" i="10"/>
  <c r="N20" i="10" s="1"/>
  <c r="O21" i="10"/>
  <c r="P21" i="10"/>
  <c r="P20" i="10" s="1"/>
  <c r="P89" i="10" s="1"/>
  <c r="D22" i="10"/>
  <c r="D23" i="10"/>
  <c r="D24" i="10"/>
  <c r="D25" i="10"/>
  <c r="E26" i="10"/>
  <c r="E20" i="10" s="1"/>
  <c r="F26" i="10"/>
  <c r="G26" i="10"/>
  <c r="H26" i="10"/>
  <c r="I26" i="10"/>
  <c r="I20" i="10" s="1"/>
  <c r="J26" i="10"/>
  <c r="K26" i="10"/>
  <c r="L26" i="10"/>
  <c r="M26" i="10"/>
  <c r="M20" i="10" s="1"/>
  <c r="N26" i="10"/>
  <c r="O26" i="10"/>
  <c r="P26" i="10"/>
  <c r="D27" i="10"/>
  <c r="D28" i="10"/>
  <c r="D29" i="10"/>
  <c r="E30" i="10"/>
  <c r="D30" i="10" s="1"/>
  <c r="F30" i="10"/>
  <c r="G30" i="10"/>
  <c r="H30" i="10"/>
  <c r="I30" i="10"/>
  <c r="J30" i="10"/>
  <c r="K30" i="10"/>
  <c r="L30" i="10"/>
  <c r="M30" i="10"/>
  <c r="N30" i="10"/>
  <c r="O30" i="10"/>
  <c r="P30" i="10"/>
  <c r="D31" i="10"/>
  <c r="E33" i="10"/>
  <c r="D33" i="10" s="1"/>
  <c r="F33" i="10"/>
  <c r="G33" i="10"/>
  <c r="G20" i="10" s="1"/>
  <c r="G89" i="10" s="1"/>
  <c r="H33" i="10"/>
  <c r="I33" i="10"/>
  <c r="J33" i="10"/>
  <c r="K33" i="10"/>
  <c r="K20" i="10" s="1"/>
  <c r="K89" i="10" s="1"/>
  <c r="L33" i="10"/>
  <c r="M33" i="10"/>
  <c r="N33" i="10"/>
  <c r="O33" i="10"/>
  <c r="O20" i="10" s="1"/>
  <c r="O89" i="10" s="1"/>
  <c r="P33" i="10"/>
  <c r="D34" i="10"/>
  <c r="D35" i="10"/>
  <c r="D36" i="10"/>
  <c r="D37" i="10"/>
  <c r="D38" i="10"/>
  <c r="D39" i="10"/>
  <c r="D40" i="10"/>
  <c r="E41" i="10"/>
  <c r="D41" i="10" s="1"/>
  <c r="F41" i="10"/>
  <c r="G41" i="10"/>
  <c r="H41" i="10"/>
  <c r="I41" i="10"/>
  <c r="J41" i="10"/>
  <c r="K41" i="10"/>
  <c r="L41" i="10"/>
  <c r="M41" i="10"/>
  <c r="N41" i="10"/>
  <c r="O41" i="10"/>
  <c r="P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E57" i="10"/>
  <c r="D57" i="10" s="1"/>
  <c r="F57" i="10"/>
  <c r="G57" i="10"/>
  <c r="H57" i="10"/>
  <c r="I57" i="10"/>
  <c r="J57" i="10"/>
  <c r="K57" i="10"/>
  <c r="L57" i="10"/>
  <c r="M57" i="10"/>
  <c r="N57" i="10"/>
  <c r="O57" i="10"/>
  <c r="P57" i="10"/>
  <c r="D58" i="10"/>
  <c r="D59" i="10"/>
  <c r="D60" i="10"/>
  <c r="D61" i="10"/>
  <c r="D62" i="10"/>
  <c r="D63" i="10"/>
  <c r="E64" i="10"/>
  <c r="F64" i="10"/>
  <c r="G64" i="10"/>
  <c r="H64" i="10"/>
  <c r="D64" i="10" s="1"/>
  <c r="I64" i="10"/>
  <c r="J64" i="10"/>
  <c r="K64" i="10"/>
  <c r="L64" i="10"/>
  <c r="M64" i="10"/>
  <c r="N64" i="10"/>
  <c r="O64" i="10"/>
  <c r="P64" i="10"/>
  <c r="D65" i="10"/>
  <c r="D66" i="10"/>
  <c r="D67" i="10"/>
  <c r="D68" i="10"/>
  <c r="D69" i="10"/>
  <c r="D70" i="10"/>
  <c r="D71" i="10"/>
  <c r="D72" i="10"/>
  <c r="D73" i="10"/>
  <c r="E74" i="10"/>
  <c r="F74" i="10"/>
  <c r="D74" i="10" s="1"/>
  <c r="G74" i="10"/>
  <c r="H74" i="10"/>
  <c r="I74" i="10"/>
  <c r="J74" i="10"/>
  <c r="K74" i="10"/>
  <c r="L74" i="10"/>
  <c r="M74" i="10"/>
  <c r="N74" i="10"/>
  <c r="O74" i="10"/>
  <c r="P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T49" i="11" l="1"/>
  <c r="H49" i="11"/>
  <c r="Q49" i="11"/>
  <c r="P49" i="11"/>
  <c r="J89" i="10"/>
  <c r="N89" i="10"/>
  <c r="M89" i="10"/>
  <c r="I89" i="10"/>
  <c r="D11" i="10"/>
  <c r="D26" i="10"/>
  <c r="F20" i="10"/>
  <c r="F89" i="10" s="1"/>
  <c r="E8" i="10"/>
  <c r="D8" i="10" s="1"/>
  <c r="T10" i="4"/>
  <c r="S10" i="4"/>
  <c r="R10" i="4"/>
  <c r="Q10" i="4"/>
  <c r="P10" i="4"/>
  <c r="O10" i="4"/>
  <c r="N10" i="4"/>
  <c r="M10" i="4"/>
  <c r="L10" i="4"/>
  <c r="K10" i="4"/>
  <c r="J10" i="4"/>
  <c r="I10" i="4"/>
  <c r="H10" i="4" s="1"/>
  <c r="T9" i="4"/>
  <c r="S9" i="4"/>
  <c r="R9" i="4"/>
  <c r="R11" i="4" s="1"/>
  <c r="Q9" i="4"/>
  <c r="P9" i="4"/>
  <c r="O9" i="4"/>
  <c r="N9" i="4"/>
  <c r="N11" i="4" s="1"/>
  <c r="M9" i="4"/>
  <c r="L9" i="4"/>
  <c r="K9" i="4"/>
  <c r="J9" i="4"/>
  <c r="J11" i="4" s="1"/>
  <c r="I9" i="4"/>
  <c r="T8" i="4"/>
  <c r="S8" i="4"/>
  <c r="R8" i="4"/>
  <c r="Q8" i="4"/>
  <c r="P8" i="4"/>
  <c r="O8" i="4"/>
  <c r="N8" i="4"/>
  <c r="M8" i="4"/>
  <c r="L8" i="4"/>
  <c r="K8" i="4"/>
  <c r="J8" i="4"/>
  <c r="I8" i="4"/>
  <c r="T7" i="4"/>
  <c r="S7" i="4"/>
  <c r="R7" i="4"/>
  <c r="Q7" i="4"/>
  <c r="P7" i="4"/>
  <c r="O7" i="4"/>
  <c r="N7" i="4"/>
  <c r="M7" i="4"/>
  <c r="L7" i="4"/>
  <c r="K7" i="4"/>
  <c r="J7" i="4"/>
  <c r="I7" i="4"/>
  <c r="E89" i="10" l="1"/>
  <c r="D89" i="10" s="1"/>
  <c r="D20" i="10"/>
  <c r="K11" i="4"/>
  <c r="H9" i="4"/>
  <c r="H11" i="4" s="1"/>
  <c r="M11" i="4"/>
  <c r="Q11" i="4"/>
  <c r="O11" i="4"/>
  <c r="S11" i="4"/>
  <c r="L11" i="4"/>
  <c r="P11" i="4"/>
  <c r="T11" i="4"/>
  <c r="H7" i="4"/>
  <c r="H8" i="4"/>
  <c r="I11" i="4"/>
  <c r="N209" i="5"/>
  <c r="M209" i="5"/>
  <c r="L209" i="5"/>
  <c r="K209" i="5"/>
  <c r="J209" i="5"/>
  <c r="I209" i="5"/>
  <c r="H209" i="5"/>
  <c r="F209" i="5"/>
  <c r="E209" i="5"/>
  <c r="D207" i="5"/>
  <c r="D209" i="5" s="1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D205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 s="1"/>
  <c r="D203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D201" i="5"/>
  <c r="P200" i="5"/>
  <c r="O200" i="5"/>
  <c r="N200" i="5"/>
  <c r="N197" i="5" s="1"/>
  <c r="M200" i="5"/>
  <c r="L200" i="5"/>
  <c r="K200" i="5"/>
  <c r="J200" i="5"/>
  <c r="J197" i="5" s="1"/>
  <c r="I200" i="5"/>
  <c r="H200" i="5"/>
  <c r="G200" i="5"/>
  <c r="F200" i="5"/>
  <c r="F197" i="5" s="1"/>
  <c r="E200" i="5"/>
  <c r="D200" i="5" s="1"/>
  <c r="D199" i="5"/>
  <c r="P198" i="5"/>
  <c r="P197" i="5" s="1"/>
  <c r="O198" i="5"/>
  <c r="O197" i="5" s="1"/>
  <c r="N198" i="5"/>
  <c r="M198" i="5"/>
  <c r="L198" i="5"/>
  <c r="L197" i="5" s="1"/>
  <c r="K198" i="5"/>
  <c r="K197" i="5" s="1"/>
  <c r="J198" i="5"/>
  <c r="I198" i="5"/>
  <c r="H198" i="5"/>
  <c r="H197" i="5" s="1"/>
  <c r="G198" i="5"/>
  <c r="G197" i="5" s="1"/>
  <c r="F198" i="5"/>
  <c r="E198" i="5"/>
  <c r="D198" i="5"/>
  <c r="M197" i="5"/>
  <c r="I197" i="5"/>
  <c r="E197" i="5"/>
  <c r="D196" i="5"/>
  <c r="P195" i="5"/>
  <c r="O195" i="5"/>
  <c r="O194" i="5" s="1"/>
  <c r="O191" i="5" s="1"/>
  <c r="O190" i="5" s="1"/>
  <c r="N195" i="5"/>
  <c r="N194" i="5" s="1"/>
  <c r="N191" i="5" s="1"/>
  <c r="N190" i="5" s="1"/>
  <c r="M195" i="5"/>
  <c r="L195" i="5"/>
  <c r="K195" i="5"/>
  <c r="K194" i="5" s="1"/>
  <c r="K191" i="5" s="1"/>
  <c r="K190" i="5" s="1"/>
  <c r="J195" i="5"/>
  <c r="J194" i="5" s="1"/>
  <c r="J191" i="5" s="1"/>
  <c r="J190" i="5" s="1"/>
  <c r="I195" i="5"/>
  <c r="H195" i="5"/>
  <c r="G195" i="5"/>
  <c r="G194" i="5" s="1"/>
  <c r="G191" i="5" s="1"/>
  <c r="G190" i="5" s="1"/>
  <c r="F195" i="5"/>
  <c r="F194" i="5" s="1"/>
  <c r="E195" i="5"/>
  <c r="P194" i="5"/>
  <c r="M194" i="5"/>
  <c r="L194" i="5"/>
  <c r="I194" i="5"/>
  <c r="H194" i="5"/>
  <c r="E194" i="5"/>
  <c r="D193" i="5"/>
  <c r="O192" i="5"/>
  <c r="O209" i="5" s="1"/>
  <c r="D192" i="5"/>
  <c r="P191" i="5"/>
  <c r="P190" i="5" s="1"/>
  <c r="M191" i="5"/>
  <c r="L191" i="5"/>
  <c r="L190" i="5" s="1"/>
  <c r="I191" i="5"/>
  <c r="H191" i="5"/>
  <c r="H190" i="5" s="1"/>
  <c r="E191" i="5"/>
  <c r="M190" i="5"/>
  <c r="I190" i="5"/>
  <c r="E190" i="5"/>
  <c r="D189" i="5"/>
  <c r="P188" i="5"/>
  <c r="P185" i="5" s="1"/>
  <c r="O188" i="5"/>
  <c r="O185" i="5" s="1"/>
  <c r="N188" i="5"/>
  <c r="M188" i="5"/>
  <c r="L188" i="5"/>
  <c r="L185" i="5" s="1"/>
  <c r="K188" i="5"/>
  <c r="K185" i="5" s="1"/>
  <c r="J188" i="5"/>
  <c r="I188" i="5"/>
  <c r="H188" i="5"/>
  <c r="H185" i="5" s="1"/>
  <c r="G188" i="5"/>
  <c r="D188" i="5" s="1"/>
  <c r="F188" i="5"/>
  <c r="E188" i="5"/>
  <c r="D187" i="5"/>
  <c r="P186" i="5"/>
  <c r="O186" i="5"/>
  <c r="N186" i="5"/>
  <c r="M186" i="5"/>
  <c r="M185" i="5" s="1"/>
  <c r="L186" i="5"/>
  <c r="K186" i="5"/>
  <c r="J186" i="5"/>
  <c r="I186" i="5"/>
  <c r="I185" i="5" s="1"/>
  <c r="H186" i="5"/>
  <c r="G186" i="5"/>
  <c r="F186" i="5"/>
  <c r="E186" i="5"/>
  <c r="D186" i="5" s="1"/>
  <c r="N185" i="5"/>
  <c r="J185" i="5"/>
  <c r="F185" i="5"/>
  <c r="D184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D182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 s="1"/>
  <c r="D180" i="5"/>
  <c r="D179" i="5"/>
  <c r="D178" i="5"/>
  <c r="D177" i="5"/>
  <c r="D176" i="5"/>
  <c r="D175" i="5"/>
  <c r="D174" i="5"/>
  <c r="D173" i="5"/>
  <c r="D172" i="5"/>
  <c r="D171" i="5"/>
  <c r="D170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 s="1"/>
  <c r="D168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D166" i="5"/>
  <c r="D165" i="5"/>
  <c r="D164" i="5"/>
  <c r="D163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 s="1"/>
  <c r="D161" i="5"/>
  <c r="P160" i="5"/>
  <c r="O160" i="5"/>
  <c r="N160" i="5"/>
  <c r="M160" i="5"/>
  <c r="L160" i="5"/>
  <c r="K160" i="5"/>
  <c r="J160" i="5"/>
  <c r="I160" i="5"/>
  <c r="H160" i="5"/>
  <c r="G160" i="5"/>
  <c r="D160" i="5" s="1"/>
  <c r="F160" i="5"/>
  <c r="E160" i="5"/>
  <c r="D159" i="5"/>
  <c r="P158" i="5"/>
  <c r="O158" i="5"/>
  <c r="N158" i="5"/>
  <c r="N155" i="5" s="1"/>
  <c r="N21" i="5" s="1"/>
  <c r="M158" i="5"/>
  <c r="M155" i="5" s="1"/>
  <c r="L158" i="5"/>
  <c r="K158" i="5"/>
  <c r="J158" i="5"/>
  <c r="J155" i="5" s="1"/>
  <c r="J21" i="5" s="1"/>
  <c r="I158" i="5"/>
  <c r="I155" i="5" s="1"/>
  <c r="H158" i="5"/>
  <c r="G158" i="5"/>
  <c r="F158" i="5"/>
  <c r="F155" i="5" s="1"/>
  <c r="F21" i="5" s="1"/>
  <c r="E158" i="5"/>
  <c r="D158" i="5" s="1"/>
  <c r="D157" i="5"/>
  <c r="P156" i="5"/>
  <c r="O156" i="5"/>
  <c r="O155" i="5" s="1"/>
  <c r="O20" i="5" s="1"/>
  <c r="N156" i="5"/>
  <c r="M156" i="5"/>
  <c r="L156" i="5"/>
  <c r="K156" i="5"/>
  <c r="K155" i="5" s="1"/>
  <c r="K20" i="5" s="1"/>
  <c r="J156" i="5"/>
  <c r="I156" i="5"/>
  <c r="H156" i="5"/>
  <c r="G156" i="5"/>
  <c r="G155" i="5" s="1"/>
  <c r="F156" i="5"/>
  <c r="E156" i="5"/>
  <c r="P155" i="5"/>
  <c r="L155" i="5"/>
  <c r="H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39" i="5"/>
  <c r="D138" i="5"/>
  <c r="D137" i="5"/>
  <c r="D136" i="5"/>
  <c r="D135" i="5"/>
  <c r="D134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 s="1"/>
  <c r="D132" i="5"/>
  <c r="P131" i="5"/>
  <c r="O131" i="5"/>
  <c r="N131" i="5"/>
  <c r="M131" i="5"/>
  <c r="L131" i="5"/>
  <c r="L21" i="5" s="1"/>
  <c r="K131" i="5"/>
  <c r="J131" i="5"/>
  <c r="I131" i="5"/>
  <c r="H131" i="5"/>
  <c r="H20" i="5" s="1"/>
  <c r="G131" i="5"/>
  <c r="F131" i="5"/>
  <c r="E131" i="5"/>
  <c r="D131" i="5"/>
  <c r="D130" i="5"/>
  <c r="D129" i="5"/>
  <c r="G128" i="5"/>
  <c r="G209" i="5" s="1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 s="1"/>
  <c r="D100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 s="1"/>
  <c r="P35" i="5"/>
  <c r="P209" i="5" s="1"/>
  <c r="D35" i="5"/>
  <c r="D34" i="5"/>
  <c r="D33" i="5"/>
  <c r="D32" i="5"/>
  <c r="D31" i="5"/>
  <c r="D30" i="5"/>
  <c r="O29" i="5"/>
  <c r="N29" i="5"/>
  <c r="M29" i="5"/>
  <c r="L29" i="5"/>
  <c r="K29" i="5"/>
  <c r="J29" i="5"/>
  <c r="I29" i="5"/>
  <c r="H29" i="5"/>
  <c r="G29" i="5"/>
  <c r="F29" i="5"/>
  <c r="E29" i="5"/>
  <c r="D28" i="5"/>
  <c r="D27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 s="1"/>
  <c r="D25" i="5"/>
  <c r="D24" i="5"/>
  <c r="D23" i="5"/>
  <c r="P22" i="5"/>
  <c r="O22" i="5"/>
  <c r="N22" i="5"/>
  <c r="M22" i="5"/>
  <c r="M21" i="5" s="1"/>
  <c r="L22" i="5"/>
  <c r="K22" i="5"/>
  <c r="J22" i="5"/>
  <c r="I22" i="5"/>
  <c r="I21" i="5" s="1"/>
  <c r="H22" i="5"/>
  <c r="G22" i="5"/>
  <c r="F22" i="5"/>
  <c r="E22" i="5"/>
  <c r="D22" i="5" s="1"/>
  <c r="P19" i="5"/>
  <c r="O19" i="5"/>
  <c r="N19" i="5"/>
  <c r="M19" i="5"/>
  <c r="L19" i="5"/>
  <c r="K19" i="5"/>
  <c r="J19" i="5"/>
  <c r="I19" i="5"/>
  <c r="H19" i="5"/>
  <c r="D19" i="5" s="1"/>
  <c r="G19" i="5"/>
  <c r="F19" i="5"/>
  <c r="E19" i="5"/>
  <c r="D18" i="5"/>
  <c r="D16" i="5"/>
  <c r="P15" i="5"/>
  <c r="P17" i="5" s="1"/>
  <c r="P5" i="5" s="1"/>
  <c r="O15" i="5"/>
  <c r="N15" i="5"/>
  <c r="M15" i="5"/>
  <c r="M17" i="5" s="1"/>
  <c r="M5" i="5" s="1"/>
  <c r="L15" i="5"/>
  <c r="L17" i="5" s="1"/>
  <c r="L5" i="5" s="1"/>
  <c r="K15" i="5"/>
  <c r="J15" i="5"/>
  <c r="I15" i="5"/>
  <c r="I17" i="5" s="1"/>
  <c r="I5" i="5" s="1"/>
  <c r="H15" i="5"/>
  <c r="D15" i="5" s="1"/>
  <c r="G15" i="5"/>
  <c r="F15" i="5"/>
  <c r="E15" i="5"/>
  <c r="E17" i="5" s="1"/>
  <c r="D14" i="5"/>
  <c r="P13" i="5"/>
  <c r="O13" i="5"/>
  <c r="O17" i="5" s="1"/>
  <c r="N13" i="5"/>
  <c r="N17" i="5" s="1"/>
  <c r="M13" i="5"/>
  <c r="L13" i="5"/>
  <c r="K13" i="5"/>
  <c r="K17" i="5" s="1"/>
  <c r="J13" i="5"/>
  <c r="J17" i="5" s="1"/>
  <c r="I13" i="5"/>
  <c r="H13" i="5"/>
  <c r="G13" i="5"/>
  <c r="G17" i="5" s="1"/>
  <c r="F13" i="5"/>
  <c r="F17" i="5" s="1"/>
  <c r="E13" i="5"/>
  <c r="D13" i="5" s="1"/>
  <c r="D12" i="5"/>
  <c r="D11" i="5"/>
  <c r="P9" i="5"/>
  <c r="O9" i="5"/>
  <c r="N9" i="5"/>
  <c r="M9" i="5"/>
  <c r="L9" i="5"/>
  <c r="K9" i="5"/>
  <c r="J9" i="5"/>
  <c r="I9" i="5"/>
  <c r="H9" i="5"/>
  <c r="G9" i="5"/>
  <c r="F9" i="5"/>
  <c r="E9" i="5"/>
  <c r="D9" i="5" s="1"/>
  <c r="P8" i="5"/>
  <c r="O8" i="5"/>
  <c r="N8" i="5"/>
  <c r="M8" i="5"/>
  <c r="L8" i="5"/>
  <c r="K8" i="5"/>
  <c r="J8" i="5"/>
  <c r="I8" i="5"/>
  <c r="H8" i="5"/>
  <c r="G8" i="5"/>
  <c r="F8" i="5"/>
  <c r="E8" i="5"/>
  <c r="D8" i="5" s="1"/>
  <c r="D7" i="5"/>
  <c r="D6" i="5"/>
  <c r="D95" i="10" l="1"/>
  <c r="D97" i="10"/>
  <c r="D194" i="5"/>
  <c r="F191" i="5"/>
  <c r="J5" i="5"/>
  <c r="F5" i="5"/>
  <c r="N5" i="5"/>
  <c r="G5" i="5"/>
  <c r="K5" i="5"/>
  <c r="K208" i="5" s="1"/>
  <c r="O5" i="5"/>
  <c r="O208" i="5" s="1"/>
  <c r="J20" i="5"/>
  <c r="N20" i="5"/>
  <c r="N208" i="5" s="1"/>
  <c r="G21" i="5"/>
  <c r="K21" i="5"/>
  <c r="O21" i="5"/>
  <c r="M208" i="5"/>
  <c r="J208" i="5"/>
  <c r="E5" i="5"/>
  <c r="G20" i="5"/>
  <c r="G208" i="5" s="1"/>
  <c r="L208" i="5"/>
  <c r="D140" i="5"/>
  <c r="E155" i="5"/>
  <c r="D155" i="5" s="1"/>
  <c r="D156" i="5"/>
  <c r="G185" i="5"/>
  <c r="D195" i="5"/>
  <c r="L20" i="5"/>
  <c r="H17" i="5"/>
  <c r="H5" i="5" s="1"/>
  <c r="H208" i="5" s="1"/>
  <c r="E20" i="5"/>
  <c r="I20" i="5"/>
  <c r="I208" i="5" s="1"/>
  <c r="M20" i="5"/>
  <c r="H21" i="5"/>
  <c r="P29" i="5"/>
  <c r="E21" i="5"/>
  <c r="E185" i="5"/>
  <c r="D197" i="5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 s="1"/>
  <c r="D73" i="6"/>
  <c r="D72" i="6"/>
  <c r="D71" i="6"/>
  <c r="D70" i="6"/>
  <c r="D69" i="6"/>
  <c r="D68" i="6"/>
  <c r="D67" i="6"/>
  <c r="D66" i="6"/>
  <c r="D65" i="6"/>
  <c r="P64" i="6"/>
  <c r="O64" i="6"/>
  <c r="O20" i="6" s="1"/>
  <c r="N64" i="6"/>
  <c r="M64" i="6"/>
  <c r="L64" i="6"/>
  <c r="K64" i="6"/>
  <c r="K20" i="6" s="1"/>
  <c r="J64" i="6"/>
  <c r="I64" i="6"/>
  <c r="H64" i="6"/>
  <c r="G64" i="6"/>
  <c r="G20" i="6" s="1"/>
  <c r="F64" i="6"/>
  <c r="E64" i="6"/>
  <c r="D63" i="6"/>
  <c r="D62" i="6"/>
  <c r="D61" i="6"/>
  <c r="D60" i="6"/>
  <c r="D59" i="6"/>
  <c r="D58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 s="1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P41" i="6"/>
  <c r="O41" i="6"/>
  <c r="N41" i="6"/>
  <c r="M41" i="6"/>
  <c r="L41" i="6"/>
  <c r="K41" i="6"/>
  <c r="J41" i="6"/>
  <c r="I41" i="6"/>
  <c r="H41" i="6"/>
  <c r="G41" i="6"/>
  <c r="F41" i="6"/>
  <c r="D41" i="6" s="1"/>
  <c r="E41" i="6"/>
  <c r="D40" i="6"/>
  <c r="D39" i="6"/>
  <c r="D38" i="6"/>
  <c r="D37" i="6"/>
  <c r="D36" i="6"/>
  <c r="D35" i="6"/>
  <c r="D34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 s="1"/>
  <c r="D31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D29" i="6"/>
  <c r="D28" i="6"/>
  <c r="D27" i="6"/>
  <c r="P26" i="6"/>
  <c r="P20" i="6" s="1"/>
  <c r="P89" i="6" s="1"/>
  <c r="O26" i="6"/>
  <c r="N26" i="6"/>
  <c r="M26" i="6"/>
  <c r="L26" i="6"/>
  <c r="L20" i="6" s="1"/>
  <c r="L89" i="6" s="1"/>
  <c r="K26" i="6"/>
  <c r="J26" i="6"/>
  <c r="I26" i="6"/>
  <c r="H26" i="6"/>
  <c r="H20" i="6" s="1"/>
  <c r="H89" i="6" s="1"/>
  <c r="G26" i="6"/>
  <c r="F26" i="6"/>
  <c r="E26" i="6"/>
  <c r="D25" i="6"/>
  <c r="D24" i="6"/>
  <c r="D23" i="6"/>
  <c r="D22" i="6"/>
  <c r="P21" i="6"/>
  <c r="O21" i="6"/>
  <c r="N21" i="6"/>
  <c r="M21" i="6"/>
  <c r="M20" i="6" s="1"/>
  <c r="M89" i="6" s="1"/>
  <c r="L21" i="6"/>
  <c r="K21" i="6"/>
  <c r="J21" i="6"/>
  <c r="I21" i="6"/>
  <c r="I20" i="6" s="1"/>
  <c r="I89" i="6" s="1"/>
  <c r="H21" i="6"/>
  <c r="G21" i="6"/>
  <c r="F21" i="6"/>
  <c r="E21" i="6"/>
  <c r="D21" i="6" s="1"/>
  <c r="N20" i="6"/>
  <c r="N89" i="6" s="1"/>
  <c r="J20" i="6"/>
  <c r="J89" i="6" s="1"/>
  <c r="F20" i="6"/>
  <c r="F89" i="6" s="1"/>
  <c r="P19" i="6"/>
  <c r="O19" i="6"/>
  <c r="N19" i="6"/>
  <c r="M19" i="6"/>
  <c r="L19" i="6"/>
  <c r="K19" i="6"/>
  <c r="J19" i="6"/>
  <c r="I19" i="6"/>
  <c r="H19" i="6"/>
  <c r="G19" i="6"/>
  <c r="D19" i="6" s="1"/>
  <c r="F19" i="6"/>
  <c r="E19" i="6"/>
  <c r="D18" i="6"/>
  <c r="D17" i="6"/>
  <c r="D16" i="6"/>
  <c r="D15" i="6"/>
  <c r="D14" i="6"/>
  <c r="D13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 s="1"/>
  <c r="P11" i="6"/>
  <c r="P8" i="6" s="1"/>
  <c r="O11" i="6"/>
  <c r="O8" i="6" s="1"/>
  <c r="N11" i="6"/>
  <c r="M11" i="6"/>
  <c r="L11" i="6"/>
  <c r="L8" i="6" s="1"/>
  <c r="K11" i="6"/>
  <c r="K8" i="6" s="1"/>
  <c r="J11" i="6"/>
  <c r="I11" i="6"/>
  <c r="H11" i="6"/>
  <c r="H8" i="6" s="1"/>
  <c r="G11" i="6"/>
  <c r="D11" i="6" s="1"/>
  <c r="F11" i="6"/>
  <c r="E11" i="6"/>
  <c r="D10" i="6"/>
  <c r="D9" i="6"/>
  <c r="N8" i="6"/>
  <c r="M8" i="6"/>
  <c r="J8" i="6"/>
  <c r="I8" i="6"/>
  <c r="F8" i="6"/>
  <c r="E8" i="6"/>
  <c r="P20" i="5" l="1"/>
  <c r="P208" i="5" s="1"/>
  <c r="P21" i="5"/>
  <c r="D5" i="5"/>
  <c r="D29" i="5"/>
  <c r="D21" i="5"/>
  <c r="D17" i="5"/>
  <c r="E208" i="5"/>
  <c r="D191" i="5"/>
  <c r="F190" i="5"/>
  <c r="D185" i="5"/>
  <c r="K89" i="6"/>
  <c r="O89" i="6"/>
  <c r="D26" i="6"/>
  <c r="G8" i="6"/>
  <c r="D8" i="6" s="1"/>
  <c r="D64" i="6"/>
  <c r="E20" i="6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D77" i="2"/>
  <c r="D76" i="2"/>
  <c r="D75" i="2"/>
  <c r="D74" i="2"/>
  <c r="D73" i="2"/>
  <c r="D72" i="2"/>
  <c r="D71" i="2"/>
  <c r="D70" i="2"/>
  <c r="D69" i="2"/>
  <c r="P68" i="2"/>
  <c r="O68" i="2"/>
  <c r="N68" i="2"/>
  <c r="M68" i="2"/>
  <c r="L68" i="2"/>
  <c r="K68" i="2"/>
  <c r="J68" i="2"/>
  <c r="I68" i="2"/>
  <c r="H68" i="2"/>
  <c r="G68" i="2"/>
  <c r="F68" i="2"/>
  <c r="D68" i="2" s="1"/>
  <c r="E68" i="2"/>
  <c r="D67" i="2"/>
  <c r="D66" i="2"/>
  <c r="D65" i="2"/>
  <c r="D64" i="2"/>
  <c r="D63" i="2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 s="1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 s="1"/>
  <c r="D44" i="2"/>
  <c r="D43" i="2"/>
  <c r="D42" i="2"/>
  <c r="D41" i="2"/>
  <c r="D40" i="2"/>
  <c r="D39" i="2"/>
  <c r="D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 s="1"/>
  <c r="D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 s="1"/>
  <c r="D33" i="2"/>
  <c r="D32" i="2"/>
  <c r="D31" i="2"/>
  <c r="P30" i="2"/>
  <c r="O30" i="2"/>
  <c r="O24" i="2" s="1"/>
  <c r="N30" i="2"/>
  <c r="M30" i="2"/>
  <c r="L30" i="2"/>
  <c r="K30" i="2"/>
  <c r="K24" i="2" s="1"/>
  <c r="J30" i="2"/>
  <c r="I30" i="2"/>
  <c r="H30" i="2"/>
  <c r="G30" i="2"/>
  <c r="G24" i="2" s="1"/>
  <c r="F30" i="2"/>
  <c r="E30" i="2"/>
  <c r="D30" i="2" s="1"/>
  <c r="D29" i="2"/>
  <c r="D28" i="2"/>
  <c r="D27" i="2"/>
  <c r="D26" i="2"/>
  <c r="P25" i="2"/>
  <c r="P24" i="2" s="1"/>
  <c r="O25" i="2"/>
  <c r="N25" i="2"/>
  <c r="N24" i="2" s="1"/>
  <c r="M25" i="2"/>
  <c r="L25" i="2"/>
  <c r="L24" i="2" s="1"/>
  <c r="K25" i="2"/>
  <c r="J25" i="2"/>
  <c r="J24" i="2" s="1"/>
  <c r="I25" i="2"/>
  <c r="H25" i="2"/>
  <c r="H24" i="2" s="1"/>
  <c r="G25" i="2"/>
  <c r="F25" i="2"/>
  <c r="F24" i="2" s="1"/>
  <c r="E25" i="2"/>
  <c r="D25" i="2"/>
  <c r="M24" i="2"/>
  <c r="I24" i="2"/>
  <c r="E24" i="2"/>
  <c r="D24" i="2" s="1"/>
  <c r="P23" i="2"/>
  <c r="N23" i="2"/>
  <c r="L23" i="2"/>
  <c r="J23" i="2"/>
  <c r="H23" i="2"/>
  <c r="F23" i="2"/>
  <c r="D22" i="2"/>
  <c r="D21" i="2"/>
  <c r="P20" i="2"/>
  <c r="O20" i="2"/>
  <c r="O23" i="2" s="1"/>
  <c r="N20" i="2"/>
  <c r="M20" i="2"/>
  <c r="M23" i="2" s="1"/>
  <c r="L20" i="2"/>
  <c r="K20" i="2"/>
  <c r="K23" i="2" s="1"/>
  <c r="J20" i="2"/>
  <c r="I20" i="2"/>
  <c r="I23" i="2" s="1"/>
  <c r="H20" i="2"/>
  <c r="G20" i="2"/>
  <c r="G23" i="2" s="1"/>
  <c r="F20" i="2"/>
  <c r="E20" i="2"/>
  <c r="E23" i="2" s="1"/>
  <c r="D23" i="2" s="1"/>
  <c r="D19" i="2"/>
  <c r="D18" i="2"/>
  <c r="D17" i="2"/>
  <c r="D16" i="2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 s="1"/>
  <c r="D12" i="2"/>
  <c r="D11" i="2"/>
  <c r="D10" i="2"/>
  <c r="P9" i="2"/>
  <c r="P13" i="2" s="1"/>
  <c r="P8" i="2" s="1"/>
  <c r="O9" i="2"/>
  <c r="O13" i="2" s="1"/>
  <c r="O8" i="2" s="1"/>
  <c r="N9" i="2"/>
  <c r="N13" i="2" s="1"/>
  <c r="N8" i="2" s="1"/>
  <c r="M9" i="2"/>
  <c r="M13" i="2" s="1"/>
  <c r="M8" i="2" s="1"/>
  <c r="L9" i="2"/>
  <c r="L13" i="2" s="1"/>
  <c r="L8" i="2" s="1"/>
  <c r="K9" i="2"/>
  <c r="K13" i="2" s="1"/>
  <c r="K8" i="2" s="1"/>
  <c r="J9" i="2"/>
  <c r="J13" i="2" s="1"/>
  <c r="J8" i="2" s="1"/>
  <c r="I9" i="2"/>
  <c r="I13" i="2" s="1"/>
  <c r="I8" i="2" s="1"/>
  <c r="I93" i="2" s="1"/>
  <c r="H9" i="2"/>
  <c r="D9" i="2" s="1"/>
  <c r="G9" i="2"/>
  <c r="G13" i="2" s="1"/>
  <c r="G8" i="2" s="1"/>
  <c r="F9" i="2"/>
  <c r="F13" i="2" s="1"/>
  <c r="F8" i="2" s="1"/>
  <c r="E9" i="2"/>
  <c r="E13" i="2" s="1"/>
  <c r="D190" i="5" l="1"/>
  <c r="F20" i="5"/>
  <c r="E89" i="6"/>
  <c r="D20" i="6"/>
  <c r="G89" i="6"/>
  <c r="E8" i="2"/>
  <c r="F93" i="2"/>
  <c r="J93" i="2"/>
  <c r="N93" i="2"/>
  <c r="M93" i="2"/>
  <c r="G93" i="2"/>
  <c r="K93" i="2"/>
  <c r="O93" i="2"/>
  <c r="L93" i="2"/>
  <c r="P93" i="2"/>
  <c r="H13" i="2"/>
  <c r="H8" i="2" s="1"/>
  <c r="H93" i="2" s="1"/>
  <c r="E93" i="2"/>
  <c r="D20" i="2"/>
  <c r="F208" i="5" l="1"/>
  <c r="D208" i="5" s="1"/>
  <c r="D20" i="5"/>
  <c r="D89" i="6"/>
  <c r="D93" i="2"/>
  <c r="D8" i="2"/>
  <c r="D13" i="2"/>
  <c r="D97" i="6" l="1"/>
  <c r="D95" i="6"/>
</calcChain>
</file>

<file path=xl/sharedStrings.xml><?xml version="1.0" encoding="utf-8"?>
<sst xmlns="http://schemas.openxmlformats.org/spreadsheetml/2006/main" count="864" uniqueCount="374">
  <si>
    <t>МКОУ    "Березовская основна школа"</t>
  </si>
  <si>
    <t>(наименование организации)</t>
  </si>
  <si>
    <t>По месячная разбивка бюджета на 2021 год</t>
  </si>
  <si>
    <t xml:space="preserve">   875   0210074090     0702   </t>
  </si>
  <si>
    <t>Код статьи</t>
  </si>
  <si>
    <t>Наименование статьи затрат</t>
  </si>
  <si>
    <t>Всего</t>
  </si>
  <si>
    <t>I квартал</t>
  </si>
  <si>
    <t>II квартал</t>
  </si>
  <si>
    <t>III квартал</t>
  </si>
  <si>
    <t>IV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</si>
  <si>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</si>
  <si>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</si>
  <si>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</si>
  <si>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</si>
  <si>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</si>
  <si>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</si>
  <si>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</si>
  <si>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</si>
  <si>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</si>
  <si>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</si>
  <si>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</si>
  <si>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</si>
  <si>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Расходы на выплаты персоналу в целях обесечения выполнения функций государственными (муниципальными) органами,казенными учреждениями</t>
  </si>
  <si>
    <t>111 Фонд оплаты руда казенных учреждений</t>
  </si>
  <si>
    <t>Итого заработная плата</t>
  </si>
  <si>
    <t xml:space="preserve">заработная плата </t>
  </si>
  <si>
    <t>региональная выплата</t>
  </si>
  <si>
    <t>Социальные пособия и компенсации персоналу в денежной форме ( 3 дн бол.)</t>
  </si>
  <si>
    <t>ИТОГО</t>
  </si>
  <si>
    <t>112 Иные выплаты персоналу казенных учреждений,за исключением  фонда оплаты труда</t>
  </si>
  <si>
    <t>Прочие выплаты</t>
  </si>
  <si>
    <t>Ежемесячные компенсационные выплаты сотрудникам (работникам), находящимся в отпуске по уходу за ребенком до достижения им возраста 3 лет</t>
  </si>
  <si>
    <t>возмещение расходов на прохождение медицинского осмотра педагогических работников</t>
  </si>
  <si>
    <t>суточные при служебных командировках и по курсам повышения квалификации в части расходов, связанных с командировками педагогических работников</t>
  </si>
  <si>
    <t>транспортные расходы по служебным командировкам – оплата проезда в части расходов, связанных с командированием педагогических работников</t>
  </si>
  <si>
    <t xml:space="preserve">расходы на проживание по командировкам, курсам повышения квалификации педагогических работников </t>
  </si>
  <si>
    <t>119 Взносы по обязательному социальному страхованию на выплаты по оплате труда работников и иные выплаты работникам казенных учреждений</t>
  </si>
  <si>
    <t>Итого начисления на выплаты по оплате труда</t>
  </si>
  <si>
    <t>начисления на выплаты по оплате труда</t>
  </si>
  <si>
    <t>начисления на региональную выплату</t>
  </si>
  <si>
    <t xml:space="preserve">  Иные закупки товаров, работ в услуг для обеспечения государственных ( муниципальных) нужд</t>
  </si>
  <si>
    <t>244 Прочая закупка товаров, работ и услуг для обеспечения государственных ( муниципальных) нужд</t>
  </si>
  <si>
    <t>Услуги связи</t>
  </si>
  <si>
    <t>Оплата услуг местной и междугородней телефонной связи</t>
  </si>
  <si>
    <t>Оплата за почтовые отправления, телеграммы, конверты, марки</t>
  </si>
  <si>
    <t>Оплата за подключение к глобальной информационной сети Интернет, абонентская плата</t>
  </si>
  <si>
    <t>Расходы на оплату услуг организаций федеральной почтовой связи по доставке и пересылке заработной платы работников</t>
  </si>
  <si>
    <t>Транспортные услуги</t>
  </si>
  <si>
    <t xml:space="preserve">транспортные услуги для проведения культурно-массовых и массовых физкультурно-спортивных соревнований детей, олимпиад и других мероприятий с участием обучающихся </t>
  </si>
  <si>
    <t>транспортные расходы на доставку:учебного оборудования для кабинетов и лабораторий, аппаратуры, приборов, машин, станков и другого специального оборудования для учебных целей, необходимого для организации деятельности педагогических работников, обучающихся;спортивного оборудования и инвентаря;мебели для учебных целей;музыкальных инструментов;средств вычислительной техники, копировально-множительной техники, связи и телекоммуникаций, необходимых для организации деятельности педагогических работников и обучающихся;наглядных и звуковых пособий (видеокассет, аудиокассет, слайдов и т.д.) и экспонатов;</t>
  </si>
  <si>
    <t>оплата проезда детей при проведении культурно-массовых и массовых физкультурно-спортивных мероприятий, олимпиад и других мероприятий с участием обучающихся</t>
  </si>
  <si>
    <t xml:space="preserve">Арендная плата за пользование имуществом  </t>
  </si>
  <si>
    <t>наем транспорта для проведения культурно-массовых и массовых физкультурно-спортивных мероприятий, олимпиад и других мероприятий с участием обучающихся</t>
  </si>
  <si>
    <t>уплата арендных платежей согласно договору аренды имущества</t>
  </si>
  <si>
    <t>Работы, услуги по содержанию имущества</t>
  </si>
  <si>
    <t>оплата труда лиц, как состоящих, так и не состоящих в штате учреждения, и привлекаемых для выполнения работ по договорам гражданско-правового характера (с учетом ЕСН) в части расходов, связанных с ремонтом оборудования, используемого работниками, обучающимися</t>
  </si>
  <si>
    <t>ремонт и обслуживание оргтехники, используемой работниками, обучающимися</t>
  </si>
  <si>
    <t>ремонт и техническое обслуживание копировально-множительного оборудования, используемого работниками, обучающимися</t>
  </si>
  <si>
    <t>ремонт и обслуживание музыкального оборудования и инструментов в части расходов, связанных с организацией деятельности работников, обучающихся</t>
  </si>
  <si>
    <t>заправка и восстановление картриджей для оборудования, используемого работниками, обучающимися</t>
  </si>
  <si>
    <t>текущий ремонт и техническое обслуживание оборудования, приборов и инвентаря, используемого работниками, обучающимися</t>
  </si>
  <si>
    <t>услуги по ремонту ученической мебели, рабочего места работника</t>
  </si>
  <si>
    <t>Прочие работы, услуги</t>
  </si>
  <si>
    <t>оплата труда лиц, как состоящих, так и не состоящих в штате учреждения, и привлекаемых для выполнения работ по договорам гражданско-правового характера (с учетом ЕСН), необходимых для организации деятельности работников, обучающихся</t>
  </si>
  <si>
    <t>медицинский осмотр работников, гигиеническое обучение работников, лабораторные исследования</t>
  </si>
  <si>
    <t>услуги банка по зачислению заработной платы во вклады сотрудникам</t>
  </si>
  <si>
    <t>оплата услуг по организации обучения сотрудников (пожарно-технический минимум, охрана труда, электробезопасность и т.д.)</t>
  </si>
  <si>
    <t>специальная оценка условий труда на рабочих местах</t>
  </si>
  <si>
    <t>приобретение или изготовление бланков документов об образовании и (или) о квалификации</t>
  </si>
  <si>
    <t>плата за участие в семинарах, курсах повышения квалификации, конференциях и спортивных мероприятиях работников, подготовка и переподготовка работников</t>
  </si>
  <si>
    <t>подписка и приобретение периодических изданий, необходимых для организации деятельности работников</t>
  </si>
  <si>
    <t>приобретение и сопровождение программного обеспечения для организации деятельности работников, обучающихся</t>
  </si>
  <si>
    <t>расходы на проживание, организацию питания, плата за участие детей при проведении культурно-массовых и массовых физкультурно-спортивных мероприятий, олимпиад и других мероприятий с участием обучающихся</t>
  </si>
  <si>
    <t>оплата услуг по реализации части программ с использованием сетевой формы организациями, осуществляющими образовательную деятельность, а также научными организациями, медицинскими организациями, организациями культуры, физкультурно-спортивными и иными организациями, обладающими ресурсами, необходимыми для осуществления обучения, проведения учебной и производственной практики и осуществления иных видов учебной деятельности, предусмотренных соответствующей образовательной программой</t>
  </si>
  <si>
    <t>расходы по доставке периодических изданий, необходимых для организации деятельности работников</t>
  </si>
  <si>
    <t>оплата услуг по страхованию имущества, гражданской ответственностью и здоровья</t>
  </si>
  <si>
    <t>услуги в области информационных технологий</t>
  </si>
  <si>
    <t>нотариальные услуги</t>
  </si>
  <si>
    <t>Прочие расходы</t>
  </si>
  <si>
    <t>приобретение кубков, медалей, ценных подарков, свидетельств, грамот, дипломов обучающихся, медалей "За особые успехи в учении"</t>
  </si>
  <si>
    <t>питание детей (в случае невозможности приобретения услуг по его организации) при проведении культурно-массовых и массовых физкультурно-спортивных мероприятий, олимпиад и других мероприятий с участием обучающихся</t>
  </si>
  <si>
    <t>уплата налогов, государственной пошлины и сборов, разного рода платежей в бюджеты всех уровней:</t>
  </si>
  <si>
    <t>земельного налога, в том числе в период строительства объекта;</t>
  </si>
  <si>
    <t>платы за загрязнение окружающей среды;</t>
  </si>
  <si>
    <t>государственной пошлины и сборов в установленных законодательством случаях</t>
  </si>
  <si>
    <t>Увеличение стоимости основных средств</t>
  </si>
  <si>
    <t>учебного оборудования для кабинетов и лабораторий, аппаратуры, приборов, машин, станков и другого специального оборудования для учебных целей, необходимого для организации деятельности работников, обучающихся</t>
  </si>
  <si>
    <t>спортивного оборудования и инвентаря</t>
  </si>
  <si>
    <t>мебели для учебных целей</t>
  </si>
  <si>
    <t>музыкальных инструментов</t>
  </si>
  <si>
    <t>средств вычислительной техники, копировально-множительной техники, необходимой для организации деятельности работников и обучающихся</t>
  </si>
  <si>
    <t>средств связи и телекоммуникаций, необходимых для организации деятельности работников и обучающихся</t>
  </si>
  <si>
    <t>наглядных и звуковых пособий (видеокассет, аудиокассет, слайдов и т.д.) и экспонатов</t>
  </si>
  <si>
    <t>учебников и учебных пособий, художественной литературы для пополнения библиотечных фондов, классных журналов и т.д.</t>
  </si>
  <si>
    <t>учебники</t>
  </si>
  <si>
    <t xml:space="preserve">Увеличение стоимости материальных запасов </t>
  </si>
  <si>
    <t>Продукты питания</t>
  </si>
  <si>
    <t>материалов и предметов инвентаря для учебных и лабораторных занятий</t>
  </si>
  <si>
    <t>ГСМ для проведения культурно-массовых и массовых физкультурно-спортивных мероприятий детей</t>
  </si>
  <si>
    <t>служебной одежды и обуви для работников</t>
  </si>
  <si>
    <t>канцелярских принадлежностей для организации деятельности работников</t>
  </si>
  <si>
    <t>строительных материалов, необходимых для обучения по предмету "Технология"</t>
  </si>
  <si>
    <t>бумаги, химических реактивов, семян, тканей, необходимых для организации деятельности работников и обучающихся</t>
  </si>
  <si>
    <t>медикаментов, перевязочных средств в учебные классы</t>
  </si>
  <si>
    <t>запасных частей к вычислительной и оргтехнике, используемой работниками и обучающимися</t>
  </si>
  <si>
    <t>запасных частей к средствам связи, используемым работниками и обучающимися</t>
  </si>
  <si>
    <t>дискет, картриджей, тонеров для принтеров и множительной техники, используемых для организации деятельности работниками и обучающимися</t>
  </si>
  <si>
    <t>справочной литературы</t>
  </si>
  <si>
    <t>Приобретение (изготовление) бланков строгой отчетности, бланочной продукции, печатей, штампов</t>
  </si>
  <si>
    <t>Итого</t>
  </si>
  <si>
    <t>Директор МКОУ "Березовская ОШ"___________________ в.в.Чеберяк</t>
  </si>
  <si>
    <t xml:space="preserve">   875   0210075640     0702   </t>
  </si>
  <si>
    <t>Заработная плата</t>
  </si>
  <si>
    <t>Начисления на выплаты по оплате труда</t>
  </si>
  <si>
    <t>Директор МКОУ "Березовская ОШ"___________________ В.В.Чеберяк</t>
  </si>
  <si>
    <t>По месячная разбивка проекта бюджета по МКОУ "Березовская ОШ" на 2021  год</t>
  </si>
  <si>
    <t>3</t>
  </si>
  <si>
    <t>03690</t>
  </si>
  <si>
    <t>875 0702 0210080610 110                                                                              Расходы на выплаты персоналу в целях обесечения выполнения функций государственными (муниципальными) органами,казенными учреждениями</t>
  </si>
  <si>
    <t>Возмещение расходо в служебных командировках ( суточные)</t>
  </si>
  <si>
    <t>Пособие до 3-х лет</t>
  </si>
  <si>
    <t>транспортные расходы по служебным командировкам - оплата проезда, в части расходов, связанных с командированием  работников,</t>
  </si>
  <si>
    <t>расходы на проживание  работников</t>
  </si>
  <si>
    <t>119 Взносы по обязательному социальному страхованию на выплаты по оплате труда работников и иные выплаты работникам учреждени</t>
  </si>
  <si>
    <t>Иные закупки товаров, работ в услуг для обеспечения государственных ( муниципальных) нужд</t>
  </si>
  <si>
    <t xml:space="preserve"> Услуги связи</t>
  </si>
  <si>
    <t>Предоставление сертификата ооо "Компания Реноме"</t>
  </si>
  <si>
    <t>ООО "М2М-Телематика Сибирь"  ГЛОНАСС</t>
  </si>
  <si>
    <t xml:space="preserve">перевозка школьников к месту учебы </t>
  </si>
  <si>
    <t>оплата проезда детей при проведении культурно-массовых и массовых физкультурно-спортивных мероприятий,олимпиад и других мероприятий с участием обучающихся</t>
  </si>
  <si>
    <t>Коммунальные услуги</t>
  </si>
  <si>
    <t>электроэнергия</t>
  </si>
  <si>
    <t>теплоснабжение</t>
  </si>
  <si>
    <t>горячее водоснабжение</t>
  </si>
  <si>
    <t>холодное водоснабжение</t>
  </si>
  <si>
    <t>стоки</t>
  </si>
  <si>
    <t>ТКО</t>
  </si>
  <si>
    <t>Ремонт холодильника, электроплиты</t>
  </si>
  <si>
    <t>Техническое обслуживание пожарной сигнализации</t>
  </si>
  <si>
    <t>Дератизация</t>
  </si>
  <si>
    <t>Договор на обслуживание системы " Стрелец- мониторинг"</t>
  </si>
  <si>
    <t>Измерение сопративления изоляции электропровода</t>
  </si>
  <si>
    <t>Заправкв огнетушителя</t>
  </si>
  <si>
    <t>Услуги по стирке</t>
  </si>
  <si>
    <t>Договор на обслуживание теплосчетчика и водосчетчика</t>
  </si>
  <si>
    <t>Промывка системы отопления</t>
  </si>
  <si>
    <t>Договор на уборку снега</t>
  </si>
  <si>
    <t>Услуги СЭС</t>
  </si>
  <si>
    <t>Лабораторные исследования стружки с кровли здания</t>
  </si>
  <si>
    <t>Противопожарная обработки кровли</t>
  </si>
  <si>
    <t>Диагностика трактора</t>
  </si>
  <si>
    <t xml:space="preserve">Поверка приборов учета тепловой энергии </t>
  </si>
  <si>
    <t>Поверка весов</t>
  </si>
  <si>
    <t>Замена деревянных оконных блоков на окна ПВХ (предписание до апреля 2018 г)</t>
  </si>
  <si>
    <t>Договор на техническое обслуживание внутренних электросетей здания</t>
  </si>
  <si>
    <t>Ремонт освещения в кабинете технологии</t>
  </si>
  <si>
    <t>Замена дверных блоков на двери ПВХ</t>
  </si>
  <si>
    <t>Ремонт санузлов</t>
  </si>
  <si>
    <t>Ремонт запасных выходов</t>
  </si>
  <si>
    <t>Ремонт силового кабеля (резервная линия)</t>
  </si>
  <si>
    <t>Текущий ремонт электроосвещения 1,2,3 эт. (предписание Ростехнадзор)</t>
  </si>
  <si>
    <t>Ремонт освещения в кабинетах первого этажа</t>
  </si>
  <si>
    <t>Ремонт спортивного  зала (электромонтажные работы)</t>
  </si>
  <si>
    <t>Ремонт полов (мастерской 290805),( коридор1эт- 311852)</t>
  </si>
  <si>
    <t>Устройство кладовой для продуктов</t>
  </si>
  <si>
    <t>Испытание наружных вертикальных лестниц</t>
  </si>
  <si>
    <t>Ремонт столовой</t>
  </si>
  <si>
    <t>Ремонт освещения в столовой</t>
  </si>
  <si>
    <t>Ремонт ветиляции в столовой</t>
  </si>
  <si>
    <t>Испытание  пожарного ограждения</t>
  </si>
  <si>
    <t>Ремонт освещения по периметру школы</t>
  </si>
  <si>
    <t>ремонт освещения в классах (предписание)</t>
  </si>
  <si>
    <t>ремонт крыши</t>
  </si>
  <si>
    <t>устройство пандуса</t>
  </si>
  <si>
    <t>Выполнение работ по устранению дефектов по преписанию Роспотребнадзору</t>
  </si>
  <si>
    <t>Ремонт лестниц, установка дополнительных перил ( предписание)</t>
  </si>
  <si>
    <t>Ремонт кабинетов 3 эт.</t>
  </si>
  <si>
    <t>Ремонт системы отопления спортзала</t>
  </si>
  <si>
    <t>Капитальный ремонт спортзала</t>
  </si>
  <si>
    <t>Ремонт освещения спортзала</t>
  </si>
  <si>
    <t>Ограждение территории школы</t>
  </si>
  <si>
    <t>Ремонт электропроводки 3-эт</t>
  </si>
  <si>
    <t>Ремонт цеха сырьевой продукции и складского помещения</t>
  </si>
  <si>
    <t>РЕМОНТ МЕДИЦИНСКОГО КАБИНЕТА</t>
  </si>
  <si>
    <t>Установка пожарных оповещателей</t>
  </si>
  <si>
    <t>Установка противопожарной двери в библиотеку</t>
  </si>
  <si>
    <t>Установка противопожарного извещателя</t>
  </si>
  <si>
    <t>Ремонт теплосчетчика</t>
  </si>
  <si>
    <t>Установка теплосчетчика</t>
  </si>
  <si>
    <t>Установка светильников над дверями в ходов в столовую</t>
  </si>
  <si>
    <t>Замена дверных блоков по лестничным маршам ( предписание)</t>
  </si>
  <si>
    <t>Снос теплиц</t>
  </si>
  <si>
    <t>Ремонт коридоров</t>
  </si>
  <si>
    <t>Ремонт пожарной сигнализации</t>
  </si>
  <si>
    <t>Ремон крыльца запсных выходов</t>
  </si>
  <si>
    <t>Испытания ограждения кровли</t>
  </si>
  <si>
    <t>Ремонт автоматической пожарной сигнализации</t>
  </si>
  <si>
    <t>Договор на обслуживание внутренних электросетей здания</t>
  </si>
  <si>
    <t>Оказание охранных услуг</t>
  </si>
  <si>
    <t>Предоставление сертификата ООО "Компания Реноме"</t>
  </si>
  <si>
    <t>Медицинские услуги</t>
  </si>
  <si>
    <t xml:space="preserve">Обучение по электрохозяйству </t>
  </si>
  <si>
    <t>Обучение по  теплохозяйству</t>
  </si>
  <si>
    <t>Обучение по  пожарному санминимуму</t>
  </si>
  <si>
    <t>Санитарно-гигиеническое обучение</t>
  </si>
  <si>
    <t>Услуги нотариуса</t>
  </si>
  <si>
    <t>Лицензирование программ</t>
  </si>
  <si>
    <t>Противоклещевая обработка</t>
  </si>
  <si>
    <t>Договор на сопровождение учащихся</t>
  </si>
  <si>
    <t>Энергетический паспорт</t>
  </si>
  <si>
    <t xml:space="preserve">Аттестация рабочих мест </t>
  </si>
  <si>
    <t>Услуги по оценочной стоимости автобусов для договоров безвозмездного пользования</t>
  </si>
  <si>
    <t>Договор на обслуживание системы автономной пожарной сигнализации</t>
  </si>
  <si>
    <t>Обучение по 44-ФЗ</t>
  </si>
  <si>
    <t>Техническое обслуживание системы видеонаблюдения</t>
  </si>
  <si>
    <t>Договор на списание оборудования</t>
  </si>
  <si>
    <t>Электронная проходная установка</t>
  </si>
  <si>
    <t>Договор на обслуживание  тахогрофов</t>
  </si>
  <si>
    <t>Договор по утилизации ламп</t>
  </si>
  <si>
    <t>Огнезащитная обработка штор на сцене актового зала</t>
  </si>
  <si>
    <t>Огнезащитная обработка металлических конструкций косоуров</t>
  </si>
  <si>
    <t>Установка голосового оповещения</t>
  </si>
  <si>
    <t>Проведение обследования техничесого состояния здания (представления прокурора)</t>
  </si>
  <si>
    <t>Установка электронной проходной</t>
  </si>
  <si>
    <t>Страхование</t>
  </si>
  <si>
    <t>Страхование имущества гражданской ответственности</t>
  </si>
  <si>
    <t>Услуги, работы для целей капитальных вложений</t>
  </si>
  <si>
    <t>Установка пожарной сигнализации</t>
  </si>
  <si>
    <t>Установка охранной сигнализации</t>
  </si>
  <si>
    <t>Установка видеонаблюдения</t>
  </si>
  <si>
    <t>Пусконаладочные работы в холостую</t>
  </si>
  <si>
    <t>Установка электоро оповестительной системе по ЧС (замечание в Акте готовности)смет нет, есть ком.предложение</t>
  </si>
  <si>
    <t>Установка видеораспределительного устройства (сметы нет)</t>
  </si>
  <si>
    <t>Огнетушитель</t>
  </si>
  <si>
    <t>Миксер</t>
  </si>
  <si>
    <t>Мебель для архива  (стелажи железные)</t>
  </si>
  <si>
    <t>Холодильник в столовую</t>
  </si>
  <si>
    <t>приобретение стремянки 2 шт</t>
  </si>
  <si>
    <t>приобретение оборудования для ЕГЭ</t>
  </si>
  <si>
    <t>Оборудование для медицинского кабинета</t>
  </si>
  <si>
    <t>мебель для столовой</t>
  </si>
  <si>
    <t>тены для посудомоечной машины</t>
  </si>
  <si>
    <t>дверь металлическая в архивное помещение</t>
  </si>
  <si>
    <t>мармит в столовую</t>
  </si>
  <si>
    <t>Ноутбуки для проведения экзаменов  (ГИА)</t>
  </si>
  <si>
    <t>Приобретенеие триммера (бензокосы)</t>
  </si>
  <si>
    <t>Электромясорубка</t>
  </si>
  <si>
    <t>Увеличение стоимости лекарственные препаратов  и материалов, применяемых медицинских целях</t>
  </si>
  <si>
    <t>Увеличение стоимости продуктов питания</t>
  </si>
  <si>
    <t xml:space="preserve"> питания обучающихся 10-х классов,привлекаемых для прохождения учебных сборов</t>
  </si>
  <si>
    <t>Увеличение стоимости горюче смазочных материалов</t>
  </si>
  <si>
    <t>ГСМ</t>
  </si>
  <si>
    <t>Увеличение стоимости строительных материалов</t>
  </si>
  <si>
    <t xml:space="preserve">Линолиум для кабинета </t>
  </si>
  <si>
    <t xml:space="preserve">Приобретение краски </t>
  </si>
  <si>
    <t>Строительные материалы</t>
  </si>
  <si>
    <t>Замена светильников</t>
  </si>
  <si>
    <t>Увеличение стоимости мягкого инвентаря</t>
  </si>
  <si>
    <t>Спец. одежда в столовую</t>
  </si>
  <si>
    <t>Увеличение стоимости прочих  оборотных запасов ( материалов)</t>
  </si>
  <si>
    <t>Кухонный инвентарь;</t>
  </si>
  <si>
    <t>Приобретение посуды для столовой</t>
  </si>
  <si>
    <t>Бланочная продукция:</t>
  </si>
  <si>
    <t>Запчасти для оборудования,машин, оргтехники:</t>
  </si>
  <si>
    <t>Аккумулятор</t>
  </si>
  <si>
    <t>Приобретение дезинфецирующих средств и средств индивидуальной защиты</t>
  </si>
  <si>
    <t>Москитные сетки</t>
  </si>
  <si>
    <t>Ограждение  на отопительные приборы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</si>
  <si>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</si>
  <si>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</si>
  <si>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Изготовление бланков строгой отчетности</t>
  </si>
  <si>
    <t>Увеличение стоимости право пользования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</si>
  <si>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</si>
  <si>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</si>
  <si>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Закупка энергетических ресурсов</t>
  </si>
  <si>
    <t>247 Закупка энергетических ресурсов</t>
  </si>
  <si>
    <t>830 Исполнение судебных актов</t>
  </si>
  <si>
    <t>Исполнение судебных актов</t>
  </si>
  <si>
    <t>831 Исполнение судебных актов РФ и мировых соглащений по возмещению причененого вреда</t>
  </si>
  <si>
    <t>Иныве выплаты текущего характера физическим лицам</t>
  </si>
  <si>
    <t>850 Уплата нологов , сборов и иных платежей</t>
  </si>
  <si>
    <t>Уплата нологов , сборов и иных платежей</t>
  </si>
  <si>
    <t>852 Уплата прочих налогов, сборов</t>
  </si>
  <si>
    <t>Налоги, пошлины и сборы</t>
  </si>
  <si>
    <t>853 Уплата иных платежей</t>
  </si>
  <si>
    <t>загрязнение окружающей среды</t>
  </si>
  <si>
    <t>Штрафы за нарушение законодательства о налогах и сборах, законодательство о страховых взносах</t>
  </si>
  <si>
    <t>Другие экономические санкции</t>
  </si>
  <si>
    <t>Директор МКОУ "Березовская ОШ"   _________________ В.В.Чеберяк</t>
  </si>
  <si>
    <t>Расходы на 2021 год по общеобразовательным  учреждениям на выплату региональной выплаты</t>
  </si>
  <si>
    <t>Краткое наименование бюджетополучателя</t>
  </si>
  <si>
    <t>Код организации</t>
  </si>
  <si>
    <t>Код главного распорядителя средств</t>
  </si>
  <si>
    <t>Раздел, подраздел</t>
  </si>
  <si>
    <t>Целевая статья расходов*</t>
  </si>
  <si>
    <t>Доп КР</t>
  </si>
  <si>
    <t>Вид расходов**</t>
  </si>
  <si>
    <t>Сумма на 2021 год всего (рублей)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</si>
  <si>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</si>
  <si>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</si>
  <si>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</si>
  <si>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</si>
  <si>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</si>
  <si>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</si>
  <si>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</si>
  <si>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</si>
  <si>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</si>
  <si>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</si>
  <si>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</si>
  <si>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Декабнь</t>
  </si>
  <si>
    <t>МБОУ "Малиновская СШ"</t>
  </si>
  <si>
    <t>875</t>
  </si>
  <si>
    <t>0702</t>
  </si>
  <si>
    <t>0210080620</t>
  </si>
  <si>
    <t>01</t>
  </si>
  <si>
    <t>111</t>
  </si>
  <si>
    <t>119</t>
  </si>
  <si>
    <t>итого</t>
  </si>
  <si>
    <t>МКОУ "Березовская ОШ"</t>
  </si>
  <si>
    <t>Руководитель  Управления образования администрации Ачинского района</t>
  </si>
  <si>
    <t>И.С.Немерова</t>
  </si>
  <si>
    <t>Исполнитель  ведущий экономист Е.Ю Медведева</t>
  </si>
  <si>
    <t xml:space="preserve">   875   0210075640     0703  </t>
  </si>
  <si>
    <t>Бюджетная роспись на 2021 год</t>
  </si>
  <si>
    <t>Управление образования Администрации Ачинского раона</t>
  </si>
  <si>
    <t>Сумма на 2022 год всего (рублей)</t>
  </si>
  <si>
    <t>Сумма на 2023 год всего (рублей)</t>
  </si>
  <si>
    <t>Ю1864</t>
  </si>
  <si>
    <t>1003</t>
  </si>
  <si>
    <t>0210075660</t>
  </si>
  <si>
    <t>244</t>
  </si>
  <si>
    <t>321</t>
  </si>
  <si>
    <t>611</t>
  </si>
  <si>
    <t>30</t>
  </si>
  <si>
    <t>МБОУ "Горная СШ"</t>
  </si>
  <si>
    <t>Ю1866</t>
  </si>
  <si>
    <t>МБОУ "Белоярская СШ"</t>
  </si>
  <si>
    <t>Ю1862</t>
  </si>
  <si>
    <t>МБОУ "Каменская СШ"</t>
  </si>
  <si>
    <t>Ю1863</t>
  </si>
  <si>
    <t>всего по бюджетным организациям 875 1003 0210075660 611</t>
  </si>
  <si>
    <t>всего 875 0701 0210075660 244</t>
  </si>
  <si>
    <t>всего 875 0701 0210075660 321</t>
  </si>
  <si>
    <t>МКОУ "ЯстребовскаяСШ"</t>
  </si>
  <si>
    <t>03691</t>
  </si>
  <si>
    <t>10</t>
  </si>
  <si>
    <t>МКОУ "Большесалырская СШ"</t>
  </si>
  <si>
    <t>03692</t>
  </si>
  <si>
    <t>МКОУ "Лапшихинская СШ"</t>
  </si>
  <si>
    <t>03694</t>
  </si>
  <si>
    <t>МКОУ "Преображенская СШ"</t>
  </si>
  <si>
    <t>03696</t>
  </si>
  <si>
    <t>МКОУ "ТарутинскаяСШ"</t>
  </si>
  <si>
    <t>03697</t>
  </si>
  <si>
    <t>РЕЗЕРВ</t>
  </si>
  <si>
    <t>МКОУ "Ключинская СШ"</t>
  </si>
  <si>
    <t>03687</t>
  </si>
  <si>
    <t>МКОУ "ПричулымскаяСШ"</t>
  </si>
  <si>
    <t>03693</t>
  </si>
  <si>
    <t>всего по казеннымным организациям 875 0702 0210075660</t>
  </si>
  <si>
    <t>всего 875 1003 0210075660 244</t>
  </si>
  <si>
    <t>всего 875 1003 0210075660 321</t>
  </si>
  <si>
    <t>всего 875 0701 0210075660</t>
  </si>
  <si>
    <t>Руководитель управления образования администрации Ачинского района</t>
  </si>
  <si>
    <t xml:space="preserve">Заместитель главного бухгалтера МКУ "ЦОУ Ачинского района"                                                                                                                                 </t>
  </si>
  <si>
    <t xml:space="preserve"> Е.Н.Мушинская</t>
  </si>
  <si>
    <t>Исполнитель ведущий экономист Медведева Елена Юрьевна</t>
  </si>
  <si>
    <t>Доп кр.</t>
  </si>
  <si>
    <t>2022 г</t>
  </si>
  <si>
    <t>2023 г.</t>
  </si>
  <si>
    <t>02100L3040</t>
  </si>
  <si>
    <t>04</t>
  </si>
  <si>
    <t>Вед.экономист Медведева Елена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</si>
</sst>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</font>
    <font>
      <b/>
      <sz val="10"/>
      <name val="Arial Cyr"/>
      <charset val="204"/>
    </font>
    <font>
      <b/>
      <sz val="8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9"/>
      <name val="Arial"/>
    </font>
    <font>
      <i/>
      <sz val="10"/>
      <name val="Times New Roman"/>
      <family val="1"/>
      <charset val="204"/>
    </font>
    <font>
      <b/>
      <sz val="10"/>
      <name val="Arial"/>
    </font>
    <font>
      <b/>
      <sz val="9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Arial"/>
      <family val="2"/>
      <charset val="204"/>
    </font>
    <font>
      <sz val="9"/>
      <name val="Arial"/>
    </font>
    <font>
      <sz val="8"/>
      <color indexed="8"/>
      <name val="Calibri"/>
      <family val="2"/>
      <charset val="204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2" borderId="0" xfId="0" applyFont="1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/>
    <xf numFmtId="0" fontId="9" fillId="0" borderId="4" xfId="0" applyFont="1" applyFill="1" applyBorder="1" applyAlignment="1">
      <alignment vertical="top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top"/>
    </xf>
    <xf numFmtId="0" fontId="10" fillId="0" borderId="4" xfId="0" applyFont="1" applyBorder="1"/>
    <xf numFmtId="0" fontId="7" fillId="0" borderId="8" xfId="0" applyFont="1" applyFill="1" applyBorder="1" applyAlignment="1">
      <alignment vertical="center" wrapText="1"/>
    </xf>
    <xf numFmtId="0" fontId="9" fillId="0" borderId="11" xfId="0" applyFont="1" applyBorder="1" applyAlignment="1">
      <alignment vertical="top" wrapText="1"/>
    </xf>
    <xf numFmtId="0" fontId="0" fillId="2" borderId="4" xfId="0" applyFill="1" applyBorder="1"/>
    <xf numFmtId="0" fontId="9" fillId="0" borderId="0" xfId="0" applyFont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4" xfId="0" applyFont="1" applyBorder="1"/>
    <xf numFmtId="0" fontId="9" fillId="0" borderId="0" xfId="0" applyFont="1" applyFill="1" applyAlignment="1">
      <alignment wrapText="1"/>
    </xf>
    <xf numFmtId="0" fontId="9" fillId="0" borderId="4" xfId="0" applyFont="1" applyFill="1" applyBorder="1" applyAlignment="1">
      <alignment horizontal="justify"/>
    </xf>
    <xf numFmtId="0" fontId="9" fillId="0" borderId="0" xfId="0" applyFont="1" applyFill="1"/>
    <xf numFmtId="0" fontId="0" fillId="0" borderId="13" xfId="0" applyBorder="1"/>
    <xf numFmtId="0" fontId="9" fillId="0" borderId="4" xfId="0" applyFont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wrapText="1"/>
    </xf>
    <xf numFmtId="0" fontId="7" fillId="0" borderId="10" xfId="0" applyFont="1" applyFill="1" applyBorder="1" applyAlignment="1">
      <alignment vertical="top" wrapText="1"/>
    </xf>
    <xf numFmtId="0" fontId="0" fillId="0" borderId="4" xfId="0" applyFill="1" applyBorder="1"/>
    <xf numFmtId="0" fontId="16" fillId="3" borderId="4" xfId="0" applyFont="1" applyFill="1" applyBorder="1"/>
    <xf numFmtId="0" fontId="16" fillId="3" borderId="4" xfId="0" applyFont="1" applyFill="1" applyBorder="1" applyAlignment="1"/>
    <xf numFmtId="0" fontId="16" fillId="3" borderId="8" xfId="0" applyFont="1" applyFill="1" applyBorder="1" applyAlignment="1"/>
    <xf numFmtId="0" fontId="7" fillId="0" borderId="0" xfId="0" applyFont="1" applyFill="1" applyBorder="1" applyAlignment="1">
      <alignment horizontal="right" vertical="top" wrapText="1"/>
    </xf>
    <xf numFmtId="0" fontId="1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4" xfId="0" applyNumberFormat="1" applyFill="1" applyBorder="1"/>
    <xf numFmtId="3" fontId="0" fillId="2" borderId="4" xfId="0" applyNumberFormat="1" applyFill="1" applyBorder="1"/>
    <xf numFmtId="0" fontId="7" fillId="0" borderId="5" xfId="0" applyFont="1" applyFill="1" applyBorder="1" applyAlignment="1">
      <alignment vertical="top" wrapText="1"/>
    </xf>
    <xf numFmtId="3" fontId="14" fillId="0" borderId="4" xfId="0" applyNumberFormat="1" applyFont="1" applyBorder="1"/>
    <xf numFmtId="3" fontId="0" fillId="0" borderId="13" xfId="0" applyNumberFormat="1" applyBorder="1"/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7" fillId="0" borderId="0" xfId="0" applyFont="1" applyAlignment="1"/>
    <xf numFmtId="0" fontId="17" fillId="0" borderId="0" xfId="0" applyFont="1"/>
    <xf numFmtId="49" fontId="6" fillId="0" borderId="0" xfId="0" applyNumberFormat="1" applyFont="1"/>
    <xf numFmtId="0" fontId="4" fillId="0" borderId="0" xfId="0" applyFont="1"/>
    <xf numFmtId="0" fontId="6" fillId="4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center" wrapText="1"/>
    </xf>
    <xf numFmtId="3" fontId="0" fillId="0" borderId="10" xfId="0" applyNumberFormat="1" applyFill="1" applyBorder="1"/>
    <xf numFmtId="0" fontId="6" fillId="0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top" wrapText="1"/>
    </xf>
    <xf numFmtId="0" fontId="9" fillId="0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vertical="center"/>
    </xf>
    <xf numFmtId="0" fontId="13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9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/>
    </xf>
    <xf numFmtId="0" fontId="4" fillId="10" borderId="4" xfId="0" applyFont="1" applyFill="1" applyBorder="1" applyAlignment="1">
      <alignment wrapText="1"/>
    </xf>
    <xf numFmtId="0" fontId="6" fillId="0" borderId="1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4" fillId="0" borderId="4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5" xfId="0" applyFont="1" applyBorder="1" applyAlignment="1">
      <alignment vertical="top"/>
    </xf>
    <xf numFmtId="0" fontId="0" fillId="0" borderId="4" xfId="0" applyBorder="1" applyAlignment="1">
      <alignment wrapText="1"/>
    </xf>
    <xf numFmtId="3" fontId="0" fillId="0" borderId="1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" fillId="0" borderId="0" xfId="0" applyFont="1"/>
    <xf numFmtId="0" fontId="6" fillId="6" borderId="4" xfId="0" applyFont="1" applyFill="1" applyBorder="1" applyAlignment="1">
      <alignment vertical="top" wrapText="1"/>
    </xf>
    <xf numFmtId="3" fontId="19" fillId="0" borderId="4" xfId="0" applyNumberFormat="1" applyFont="1" applyBorder="1"/>
    <xf numFmtId="0" fontId="11" fillId="0" borderId="4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1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11" fillId="4" borderId="8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3" fontId="0" fillId="0" borderId="0" xfId="0" applyNumberFormat="1"/>
    <xf numFmtId="0" fontId="21" fillId="0" borderId="4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/>
    </xf>
    <xf numFmtId="3" fontId="22" fillId="0" borderId="4" xfId="0" applyNumberFormat="1" applyFont="1" applyBorder="1"/>
    <xf numFmtId="3" fontId="23" fillId="0" borderId="4" xfId="0" applyNumberFormat="1" applyFont="1" applyBorder="1"/>
    <xf numFmtId="49" fontId="22" fillId="0" borderId="13" xfId="0" applyNumberFormat="1" applyFont="1" applyBorder="1" applyAlignment="1">
      <alignment horizontal="center"/>
    </xf>
    <xf numFmtId="1" fontId="0" fillId="0" borderId="0" xfId="0" applyNumberFormat="1"/>
    <xf numFmtId="0" fontId="24" fillId="0" borderId="0" xfId="0" applyFont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6" fillId="0" borderId="4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" fontId="1" fillId="11" borderId="4" xfId="0" applyNumberFormat="1" applyFont="1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27" fillId="0" borderId="0" xfId="0" applyNumberFormat="1" applyFont="1" applyBorder="1" applyAlignment="1">
      <alignment vertical="center"/>
    </xf>
    <xf numFmtId="0" fontId="25" fillId="0" borderId="0" xfId="0" applyFont="1"/>
    <xf numFmtId="0" fontId="21" fillId="0" borderId="4" xfId="0" applyFont="1" applyFill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3" fontId="1" fillId="0" borderId="4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27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7" fillId="0" borderId="0" xfId="0" applyNumberFormat="1" applyFont="1" applyBorder="1" applyAlignment="1"/>
    <xf numFmtId="0" fontId="20" fillId="0" borderId="0" xfId="0" applyFont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49" fontId="22" fillId="0" borderId="1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25" fillId="0" borderId="4" xfId="0" applyFont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27" fillId="0" borderId="8" xfId="0" applyNumberFormat="1" applyFont="1" applyBorder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1" fillId="7" borderId="8" xfId="0" applyFont="1" applyFill="1" applyBorder="1" applyAlignment="1">
      <alignment horizontal="left" vertical="top" wrapText="1"/>
    </xf>
    <xf numFmtId="0" fontId="11" fillId="7" borderId="1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vertical="center" wrapText="1"/>
    </xf>
    <xf numFmtId="0" fontId="0" fillId="5" borderId="4" xfId="0" applyFill="1" applyBorder="1" applyAlignment="1"/>
    <xf numFmtId="3" fontId="11" fillId="4" borderId="4" xfId="0" applyNumberFormat="1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11" fillId="7" borderId="8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0" fontId="6" fillId="4" borderId="4" xfId="0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6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6" fillId="0" borderId="4" xfId="0" applyFont="1" applyFill="1" applyBorder="1" applyAlignment="1">
      <alignment vertical="top"/>
    </xf>
    <xf numFmtId="0" fontId="11" fillId="0" borderId="4" xfId="0" applyFont="1" applyBorder="1" applyAlignment="1">
      <alignment vertical="top"/>
    </xf>
    <xf numFmtId="0" fontId="4" fillId="0" borderId="0" xfId="0" applyFont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14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1</xdr:col>
          <xdr:colOff>9525</xdr:colOff>
          <xdr:row>155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0</xdr:col>
          <xdr:colOff>219075</xdr:colOff>
          <xdr:row>86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0</xdr:col>
          <xdr:colOff>219075</xdr:colOff>
          <xdr:row>86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1</xdr:col>
          <xdr:colOff>9525</xdr:colOff>
          <xdr:row>86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0</xdr:col>
          <xdr:colOff>219075</xdr:colOff>
          <xdr:row>83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0</xdr:col>
          <xdr:colOff>219075</xdr:colOff>
          <xdr:row>83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1</xdr:col>
          <xdr:colOff>9525</xdr:colOff>
          <xdr:row>83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0</xdr:col>
          <xdr:colOff>219075</xdr:colOff>
          <xdr:row>80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0</xdr:col>
          <xdr:colOff>219075</xdr:colOff>
          <xdr:row>80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102;&#1076;&#1078;&#1077;&#1100;%20&#1085;&#1072;%202021%20&#1075;%20&#1087;&#1088;&#1086;&#1074;&#1077;&#1088;%20&#8212;%20&#1082;&#1086;&#1087;&#1080;&#1103;/0702%200210080620%20&#1088;&#1077;&#1075;&#1080;&#1086;&#1085;&#1072;&#1083;&#1100;&#1085;&#1099;&#1077;%20&#1074;&#1099;&#1087;&#1083;&#1072;&#1090;&#1099;%202020%20&#109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ля росписи в райфо"/>
      <sheetName val="для райфо"/>
      <sheetName val="автон"/>
      <sheetName val="бюдж"/>
      <sheetName val="казен"/>
    </sheetNames>
    <sheetDataSet>
      <sheetData sheetId="0"/>
      <sheetData sheetId="1"/>
      <sheetData sheetId="2"/>
      <sheetData sheetId="3"/>
      <sheetData sheetId="4">
        <row r="7">
          <cell r="H7">
            <v>240210</v>
          </cell>
          <cell r="I7">
            <v>240210</v>
          </cell>
          <cell r="J7">
            <v>240210</v>
          </cell>
          <cell r="K7">
            <v>240210</v>
          </cell>
          <cell r="L7">
            <v>240210</v>
          </cell>
          <cell r="M7">
            <v>240210</v>
          </cell>
          <cell r="N7">
            <v>240210</v>
          </cell>
          <cell r="O7">
            <v>240210</v>
          </cell>
          <cell r="P7">
            <v>240210</v>
          </cell>
          <cell r="Q7">
            <v>240210</v>
          </cell>
          <cell r="R7">
            <v>240210</v>
          </cell>
          <cell r="S7">
            <v>240210</v>
          </cell>
        </row>
        <row r="8">
          <cell r="H8">
            <v>72540</v>
          </cell>
          <cell r="I8">
            <v>72540</v>
          </cell>
          <cell r="J8">
            <v>72540</v>
          </cell>
          <cell r="K8">
            <v>72540</v>
          </cell>
          <cell r="L8">
            <v>72540</v>
          </cell>
          <cell r="M8">
            <v>72540</v>
          </cell>
          <cell r="N8">
            <v>72540</v>
          </cell>
          <cell r="O8">
            <v>72540</v>
          </cell>
          <cell r="P8">
            <v>72540</v>
          </cell>
          <cell r="Q8">
            <v>72540</v>
          </cell>
          <cell r="R8">
            <v>72540</v>
          </cell>
          <cell r="S8">
            <v>72540</v>
          </cell>
        </row>
      </sheetData>
      <sheetData sheetId="5">
        <row r="7">
          <cell r="H7">
            <v>126620</v>
          </cell>
        </row>
        <row r="10">
          <cell r="H10">
            <v>110250</v>
          </cell>
          <cell r="I10">
            <v>110250</v>
          </cell>
          <cell r="J10">
            <v>110250</v>
          </cell>
          <cell r="K10">
            <v>110250</v>
          </cell>
          <cell r="L10">
            <v>110250</v>
          </cell>
          <cell r="M10">
            <v>110250</v>
          </cell>
          <cell r="N10">
            <v>110250</v>
          </cell>
          <cell r="O10">
            <v>110250</v>
          </cell>
          <cell r="P10">
            <v>110250</v>
          </cell>
          <cell r="Q10">
            <v>110250</v>
          </cell>
          <cell r="R10">
            <v>110250</v>
          </cell>
          <cell r="S10">
            <v>110250</v>
          </cell>
        </row>
        <row r="11">
          <cell r="H11">
            <v>33300</v>
          </cell>
          <cell r="I11">
            <v>33300</v>
          </cell>
          <cell r="J11">
            <v>33300</v>
          </cell>
          <cell r="K11">
            <v>33300</v>
          </cell>
          <cell r="L11">
            <v>33300</v>
          </cell>
          <cell r="M11">
            <v>33300</v>
          </cell>
          <cell r="N11">
            <v>33300</v>
          </cell>
          <cell r="O11">
            <v>33300</v>
          </cell>
          <cell r="P11">
            <v>33300</v>
          </cell>
          <cell r="Q11">
            <v>33300</v>
          </cell>
          <cell r="R11">
            <v>33300</v>
          </cell>
          <cell r="S11">
            <v>33300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8.bin"/><Relationship Id="rId13" Type="http://schemas.openxmlformats.org/officeDocument/2006/relationships/oleObject" Target="../embeddings/oleObject42.bin"/><Relationship Id="rId18" Type="http://schemas.openxmlformats.org/officeDocument/2006/relationships/oleObject" Target="../embeddings/oleObject47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41.bin"/><Relationship Id="rId17" Type="http://schemas.openxmlformats.org/officeDocument/2006/relationships/oleObject" Target="../embeddings/oleObject46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45.bin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37.bin"/><Relationship Id="rId11" Type="http://schemas.openxmlformats.org/officeDocument/2006/relationships/oleObject" Target="../embeddings/oleObject40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44.bin"/><Relationship Id="rId10" Type="http://schemas.openxmlformats.org/officeDocument/2006/relationships/oleObject" Target="../embeddings/oleObject39.bin"/><Relationship Id="rId4" Type="http://schemas.openxmlformats.org/officeDocument/2006/relationships/oleObject" Target="../embeddings/oleObject36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4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6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0.bin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w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Relationship Id="rId9" Type="http://schemas.openxmlformats.org/officeDocument/2006/relationships/image" Target="../media/image3.w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2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34.bin"/><Relationship Id="rId7" Type="http://schemas.openxmlformats.org/officeDocument/2006/relationships/image" Target="../media/image2.wmf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4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20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0" sqref="L30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0"/>
  <sheetViews>
    <sheetView workbookViewId="0">
      <selection sqref="A1:XFD1048576"/>
    </sheetView>
  </sheetViews>
  <sheetFormatPr defaultColWidth="8.85546875" defaultRowHeight="15" x14ac:dyDescent="0.25"/>
  <cols>
    <col min="1" max="1" width="21.28515625" customWidth="1"/>
    <col min="2" max="2" width="4.42578125" customWidth="1"/>
    <col min="3" max="3" width="51.140625" customWidth="1"/>
    <col min="6" max="6" width="8.7109375" customWidth="1"/>
    <col min="14" max="15" width="8.5703125" customWidth="1"/>
    <col min="257" max="257" width="21.28515625" customWidth="1"/>
    <col min="258" max="258" width="4.42578125" customWidth="1"/>
    <col min="259" max="259" width="51.140625" customWidth="1"/>
    <col min="262" max="262" width="8.7109375" customWidth="1"/>
    <col min="270" max="271" width="8.5703125" customWidth="1"/>
    <col min="513" max="513" width="21.28515625" customWidth="1"/>
    <col min="514" max="514" width="4.42578125" customWidth="1"/>
    <col min="515" max="515" width="51.140625" customWidth="1"/>
    <col min="518" max="518" width="8.7109375" customWidth="1"/>
    <col min="526" max="527" width="8.5703125" customWidth="1"/>
    <col min="769" max="769" width="21.28515625" customWidth="1"/>
    <col min="770" max="770" width="4.42578125" customWidth="1"/>
    <col min="771" max="771" width="51.140625" customWidth="1"/>
    <col min="774" max="774" width="8.7109375" customWidth="1"/>
    <col min="782" max="783" width="8.5703125" customWidth="1"/>
    <col min="1025" max="1025" width="21.28515625" customWidth="1"/>
    <col min="1026" max="1026" width="4.42578125" customWidth="1"/>
    <col min="1027" max="1027" width="51.140625" customWidth="1"/>
    <col min="1030" max="1030" width="8.7109375" customWidth="1"/>
    <col min="1038" max="1039" width="8.5703125" customWidth="1"/>
    <col min="1281" max="1281" width="21.28515625" customWidth="1"/>
    <col min="1282" max="1282" width="4.42578125" customWidth="1"/>
    <col min="1283" max="1283" width="51.140625" customWidth="1"/>
    <col min="1286" max="1286" width="8.7109375" customWidth="1"/>
    <col min="1294" max="1295" width="8.5703125" customWidth="1"/>
    <col min="1537" max="1537" width="21.28515625" customWidth="1"/>
    <col min="1538" max="1538" width="4.42578125" customWidth="1"/>
    <col min="1539" max="1539" width="51.140625" customWidth="1"/>
    <col min="1542" max="1542" width="8.7109375" customWidth="1"/>
    <col min="1550" max="1551" width="8.5703125" customWidth="1"/>
    <col min="1793" max="1793" width="21.28515625" customWidth="1"/>
    <col min="1794" max="1794" width="4.42578125" customWidth="1"/>
    <col min="1795" max="1795" width="51.140625" customWidth="1"/>
    <col min="1798" max="1798" width="8.7109375" customWidth="1"/>
    <col min="1806" max="1807" width="8.5703125" customWidth="1"/>
    <col min="2049" max="2049" width="21.28515625" customWidth="1"/>
    <col min="2050" max="2050" width="4.42578125" customWidth="1"/>
    <col min="2051" max="2051" width="51.140625" customWidth="1"/>
    <col min="2054" max="2054" width="8.7109375" customWidth="1"/>
    <col min="2062" max="2063" width="8.5703125" customWidth="1"/>
    <col min="2305" max="2305" width="21.28515625" customWidth="1"/>
    <col min="2306" max="2306" width="4.42578125" customWidth="1"/>
    <col min="2307" max="2307" width="51.140625" customWidth="1"/>
    <col min="2310" max="2310" width="8.7109375" customWidth="1"/>
    <col min="2318" max="2319" width="8.5703125" customWidth="1"/>
    <col min="2561" max="2561" width="21.28515625" customWidth="1"/>
    <col min="2562" max="2562" width="4.42578125" customWidth="1"/>
    <col min="2563" max="2563" width="51.140625" customWidth="1"/>
    <col min="2566" max="2566" width="8.7109375" customWidth="1"/>
    <col min="2574" max="2575" width="8.5703125" customWidth="1"/>
    <col min="2817" max="2817" width="21.28515625" customWidth="1"/>
    <col min="2818" max="2818" width="4.42578125" customWidth="1"/>
    <col min="2819" max="2819" width="51.140625" customWidth="1"/>
    <col min="2822" max="2822" width="8.7109375" customWidth="1"/>
    <col min="2830" max="2831" width="8.5703125" customWidth="1"/>
    <col min="3073" max="3073" width="21.28515625" customWidth="1"/>
    <col min="3074" max="3074" width="4.42578125" customWidth="1"/>
    <col min="3075" max="3075" width="51.140625" customWidth="1"/>
    <col min="3078" max="3078" width="8.7109375" customWidth="1"/>
    <col min="3086" max="3087" width="8.5703125" customWidth="1"/>
    <col min="3329" max="3329" width="21.28515625" customWidth="1"/>
    <col min="3330" max="3330" width="4.42578125" customWidth="1"/>
    <col min="3331" max="3331" width="51.140625" customWidth="1"/>
    <col min="3334" max="3334" width="8.7109375" customWidth="1"/>
    <col min="3342" max="3343" width="8.5703125" customWidth="1"/>
    <col min="3585" max="3585" width="21.28515625" customWidth="1"/>
    <col min="3586" max="3586" width="4.42578125" customWidth="1"/>
    <col min="3587" max="3587" width="51.140625" customWidth="1"/>
    <col min="3590" max="3590" width="8.7109375" customWidth="1"/>
    <col min="3598" max="3599" width="8.5703125" customWidth="1"/>
    <col min="3841" max="3841" width="21.28515625" customWidth="1"/>
    <col min="3842" max="3842" width="4.42578125" customWidth="1"/>
    <col min="3843" max="3843" width="51.140625" customWidth="1"/>
    <col min="3846" max="3846" width="8.7109375" customWidth="1"/>
    <col min="3854" max="3855" width="8.5703125" customWidth="1"/>
    <col min="4097" max="4097" width="21.28515625" customWidth="1"/>
    <col min="4098" max="4098" width="4.42578125" customWidth="1"/>
    <col min="4099" max="4099" width="51.140625" customWidth="1"/>
    <col min="4102" max="4102" width="8.7109375" customWidth="1"/>
    <col min="4110" max="4111" width="8.5703125" customWidth="1"/>
    <col min="4353" max="4353" width="21.28515625" customWidth="1"/>
    <col min="4354" max="4354" width="4.42578125" customWidth="1"/>
    <col min="4355" max="4355" width="51.140625" customWidth="1"/>
    <col min="4358" max="4358" width="8.7109375" customWidth="1"/>
    <col min="4366" max="4367" width="8.5703125" customWidth="1"/>
    <col min="4609" max="4609" width="21.28515625" customWidth="1"/>
    <col min="4610" max="4610" width="4.42578125" customWidth="1"/>
    <col min="4611" max="4611" width="51.140625" customWidth="1"/>
    <col min="4614" max="4614" width="8.7109375" customWidth="1"/>
    <col min="4622" max="4623" width="8.5703125" customWidth="1"/>
    <col min="4865" max="4865" width="21.28515625" customWidth="1"/>
    <col min="4866" max="4866" width="4.42578125" customWidth="1"/>
    <col min="4867" max="4867" width="51.140625" customWidth="1"/>
    <col min="4870" max="4870" width="8.7109375" customWidth="1"/>
    <col min="4878" max="4879" width="8.5703125" customWidth="1"/>
    <col min="5121" max="5121" width="21.28515625" customWidth="1"/>
    <col min="5122" max="5122" width="4.42578125" customWidth="1"/>
    <col min="5123" max="5123" width="51.140625" customWidth="1"/>
    <col min="5126" max="5126" width="8.7109375" customWidth="1"/>
    <col min="5134" max="5135" width="8.5703125" customWidth="1"/>
    <col min="5377" max="5377" width="21.28515625" customWidth="1"/>
    <col min="5378" max="5378" width="4.42578125" customWidth="1"/>
    <col min="5379" max="5379" width="51.140625" customWidth="1"/>
    <col min="5382" max="5382" width="8.7109375" customWidth="1"/>
    <col min="5390" max="5391" width="8.5703125" customWidth="1"/>
    <col min="5633" max="5633" width="21.28515625" customWidth="1"/>
    <col min="5634" max="5634" width="4.42578125" customWidth="1"/>
    <col min="5635" max="5635" width="51.140625" customWidth="1"/>
    <col min="5638" max="5638" width="8.7109375" customWidth="1"/>
    <col min="5646" max="5647" width="8.5703125" customWidth="1"/>
    <col min="5889" max="5889" width="21.28515625" customWidth="1"/>
    <col min="5890" max="5890" width="4.42578125" customWidth="1"/>
    <col min="5891" max="5891" width="51.140625" customWidth="1"/>
    <col min="5894" max="5894" width="8.7109375" customWidth="1"/>
    <col min="5902" max="5903" width="8.5703125" customWidth="1"/>
    <col min="6145" max="6145" width="21.28515625" customWidth="1"/>
    <col min="6146" max="6146" width="4.42578125" customWidth="1"/>
    <col min="6147" max="6147" width="51.140625" customWidth="1"/>
    <col min="6150" max="6150" width="8.7109375" customWidth="1"/>
    <col min="6158" max="6159" width="8.5703125" customWidth="1"/>
    <col min="6401" max="6401" width="21.28515625" customWidth="1"/>
    <col min="6402" max="6402" width="4.42578125" customWidth="1"/>
    <col min="6403" max="6403" width="51.140625" customWidth="1"/>
    <col min="6406" max="6406" width="8.7109375" customWidth="1"/>
    <col min="6414" max="6415" width="8.5703125" customWidth="1"/>
    <col min="6657" max="6657" width="21.28515625" customWidth="1"/>
    <col min="6658" max="6658" width="4.42578125" customWidth="1"/>
    <col min="6659" max="6659" width="51.140625" customWidth="1"/>
    <col min="6662" max="6662" width="8.7109375" customWidth="1"/>
    <col min="6670" max="6671" width="8.5703125" customWidth="1"/>
    <col min="6913" max="6913" width="21.28515625" customWidth="1"/>
    <col min="6914" max="6914" width="4.42578125" customWidth="1"/>
    <col min="6915" max="6915" width="51.140625" customWidth="1"/>
    <col min="6918" max="6918" width="8.7109375" customWidth="1"/>
    <col min="6926" max="6927" width="8.5703125" customWidth="1"/>
    <col min="7169" max="7169" width="21.28515625" customWidth="1"/>
    <col min="7170" max="7170" width="4.42578125" customWidth="1"/>
    <col min="7171" max="7171" width="51.140625" customWidth="1"/>
    <col min="7174" max="7174" width="8.7109375" customWidth="1"/>
    <col min="7182" max="7183" width="8.5703125" customWidth="1"/>
    <col min="7425" max="7425" width="21.28515625" customWidth="1"/>
    <col min="7426" max="7426" width="4.42578125" customWidth="1"/>
    <col min="7427" max="7427" width="51.140625" customWidth="1"/>
    <col min="7430" max="7430" width="8.7109375" customWidth="1"/>
    <col min="7438" max="7439" width="8.5703125" customWidth="1"/>
    <col min="7681" max="7681" width="21.28515625" customWidth="1"/>
    <col min="7682" max="7682" width="4.42578125" customWidth="1"/>
    <col min="7683" max="7683" width="51.140625" customWidth="1"/>
    <col min="7686" max="7686" width="8.7109375" customWidth="1"/>
    <col min="7694" max="7695" width="8.5703125" customWidth="1"/>
    <col min="7937" max="7937" width="21.28515625" customWidth="1"/>
    <col min="7938" max="7938" width="4.42578125" customWidth="1"/>
    <col min="7939" max="7939" width="51.140625" customWidth="1"/>
    <col min="7942" max="7942" width="8.7109375" customWidth="1"/>
    <col min="7950" max="7951" width="8.5703125" customWidth="1"/>
    <col min="8193" max="8193" width="21.28515625" customWidth="1"/>
    <col min="8194" max="8194" width="4.42578125" customWidth="1"/>
    <col min="8195" max="8195" width="51.140625" customWidth="1"/>
    <col min="8198" max="8198" width="8.7109375" customWidth="1"/>
    <col min="8206" max="8207" width="8.5703125" customWidth="1"/>
    <col min="8449" max="8449" width="21.28515625" customWidth="1"/>
    <col min="8450" max="8450" width="4.42578125" customWidth="1"/>
    <col min="8451" max="8451" width="51.140625" customWidth="1"/>
    <col min="8454" max="8454" width="8.7109375" customWidth="1"/>
    <col min="8462" max="8463" width="8.5703125" customWidth="1"/>
    <col min="8705" max="8705" width="21.28515625" customWidth="1"/>
    <col min="8706" max="8706" width="4.42578125" customWidth="1"/>
    <col min="8707" max="8707" width="51.140625" customWidth="1"/>
    <col min="8710" max="8710" width="8.7109375" customWidth="1"/>
    <col min="8718" max="8719" width="8.5703125" customWidth="1"/>
    <col min="8961" max="8961" width="21.28515625" customWidth="1"/>
    <col min="8962" max="8962" width="4.42578125" customWidth="1"/>
    <col min="8963" max="8963" width="51.140625" customWidth="1"/>
    <col min="8966" max="8966" width="8.7109375" customWidth="1"/>
    <col min="8974" max="8975" width="8.5703125" customWidth="1"/>
    <col min="9217" max="9217" width="21.28515625" customWidth="1"/>
    <col min="9218" max="9218" width="4.42578125" customWidth="1"/>
    <col min="9219" max="9219" width="51.140625" customWidth="1"/>
    <col min="9222" max="9222" width="8.7109375" customWidth="1"/>
    <col min="9230" max="9231" width="8.5703125" customWidth="1"/>
    <col min="9473" max="9473" width="21.28515625" customWidth="1"/>
    <col min="9474" max="9474" width="4.42578125" customWidth="1"/>
    <col min="9475" max="9475" width="51.140625" customWidth="1"/>
    <col min="9478" max="9478" width="8.7109375" customWidth="1"/>
    <col min="9486" max="9487" width="8.5703125" customWidth="1"/>
    <col min="9729" max="9729" width="21.28515625" customWidth="1"/>
    <col min="9730" max="9730" width="4.42578125" customWidth="1"/>
    <col min="9731" max="9731" width="51.140625" customWidth="1"/>
    <col min="9734" max="9734" width="8.7109375" customWidth="1"/>
    <col min="9742" max="9743" width="8.5703125" customWidth="1"/>
    <col min="9985" max="9985" width="21.28515625" customWidth="1"/>
    <col min="9986" max="9986" width="4.42578125" customWidth="1"/>
    <col min="9987" max="9987" width="51.140625" customWidth="1"/>
    <col min="9990" max="9990" width="8.7109375" customWidth="1"/>
    <col min="9998" max="9999" width="8.5703125" customWidth="1"/>
    <col min="10241" max="10241" width="21.28515625" customWidth="1"/>
    <col min="10242" max="10242" width="4.42578125" customWidth="1"/>
    <col min="10243" max="10243" width="51.140625" customWidth="1"/>
    <col min="10246" max="10246" width="8.7109375" customWidth="1"/>
    <col min="10254" max="10255" width="8.5703125" customWidth="1"/>
    <col min="10497" max="10497" width="21.28515625" customWidth="1"/>
    <col min="10498" max="10498" width="4.42578125" customWidth="1"/>
    <col min="10499" max="10499" width="51.140625" customWidth="1"/>
    <col min="10502" max="10502" width="8.7109375" customWidth="1"/>
    <col min="10510" max="10511" width="8.5703125" customWidth="1"/>
    <col min="10753" max="10753" width="21.28515625" customWidth="1"/>
    <col min="10754" max="10754" width="4.42578125" customWidth="1"/>
    <col min="10755" max="10755" width="51.140625" customWidth="1"/>
    <col min="10758" max="10758" width="8.7109375" customWidth="1"/>
    <col min="10766" max="10767" width="8.5703125" customWidth="1"/>
    <col min="11009" max="11009" width="21.28515625" customWidth="1"/>
    <col min="11010" max="11010" width="4.42578125" customWidth="1"/>
    <col min="11011" max="11011" width="51.140625" customWidth="1"/>
    <col min="11014" max="11014" width="8.7109375" customWidth="1"/>
    <col min="11022" max="11023" width="8.5703125" customWidth="1"/>
    <col min="11265" max="11265" width="21.28515625" customWidth="1"/>
    <col min="11266" max="11266" width="4.42578125" customWidth="1"/>
    <col min="11267" max="11267" width="51.140625" customWidth="1"/>
    <col min="11270" max="11270" width="8.7109375" customWidth="1"/>
    <col min="11278" max="11279" width="8.5703125" customWidth="1"/>
    <col min="11521" max="11521" width="21.28515625" customWidth="1"/>
    <col min="11522" max="11522" width="4.42578125" customWidth="1"/>
    <col min="11523" max="11523" width="51.140625" customWidth="1"/>
    <col min="11526" max="11526" width="8.7109375" customWidth="1"/>
    <col min="11534" max="11535" width="8.5703125" customWidth="1"/>
    <col min="11777" max="11777" width="21.28515625" customWidth="1"/>
    <col min="11778" max="11778" width="4.42578125" customWidth="1"/>
    <col min="11779" max="11779" width="51.140625" customWidth="1"/>
    <col min="11782" max="11782" width="8.7109375" customWidth="1"/>
    <col min="11790" max="11791" width="8.5703125" customWidth="1"/>
    <col min="12033" max="12033" width="21.28515625" customWidth="1"/>
    <col min="12034" max="12034" width="4.42578125" customWidth="1"/>
    <col min="12035" max="12035" width="51.140625" customWidth="1"/>
    <col min="12038" max="12038" width="8.7109375" customWidth="1"/>
    <col min="12046" max="12047" width="8.5703125" customWidth="1"/>
    <col min="12289" max="12289" width="21.28515625" customWidth="1"/>
    <col min="12290" max="12290" width="4.42578125" customWidth="1"/>
    <col min="12291" max="12291" width="51.140625" customWidth="1"/>
    <col min="12294" max="12294" width="8.7109375" customWidth="1"/>
    <col min="12302" max="12303" width="8.5703125" customWidth="1"/>
    <col min="12545" max="12545" width="21.28515625" customWidth="1"/>
    <col min="12546" max="12546" width="4.42578125" customWidth="1"/>
    <col min="12547" max="12547" width="51.140625" customWidth="1"/>
    <col min="12550" max="12550" width="8.7109375" customWidth="1"/>
    <col min="12558" max="12559" width="8.5703125" customWidth="1"/>
    <col min="12801" max="12801" width="21.28515625" customWidth="1"/>
    <col min="12802" max="12802" width="4.42578125" customWidth="1"/>
    <col min="12803" max="12803" width="51.140625" customWidth="1"/>
    <col min="12806" max="12806" width="8.7109375" customWidth="1"/>
    <col min="12814" max="12815" width="8.5703125" customWidth="1"/>
    <col min="13057" max="13057" width="21.28515625" customWidth="1"/>
    <col min="13058" max="13058" width="4.42578125" customWidth="1"/>
    <col min="13059" max="13059" width="51.140625" customWidth="1"/>
    <col min="13062" max="13062" width="8.7109375" customWidth="1"/>
    <col min="13070" max="13071" width="8.5703125" customWidth="1"/>
    <col min="13313" max="13313" width="21.28515625" customWidth="1"/>
    <col min="13314" max="13314" width="4.42578125" customWidth="1"/>
    <col min="13315" max="13315" width="51.140625" customWidth="1"/>
    <col min="13318" max="13318" width="8.7109375" customWidth="1"/>
    <col min="13326" max="13327" width="8.5703125" customWidth="1"/>
    <col min="13569" max="13569" width="21.28515625" customWidth="1"/>
    <col min="13570" max="13570" width="4.42578125" customWidth="1"/>
    <col min="13571" max="13571" width="51.140625" customWidth="1"/>
    <col min="13574" max="13574" width="8.7109375" customWidth="1"/>
    <col min="13582" max="13583" width="8.5703125" customWidth="1"/>
    <col min="13825" max="13825" width="21.28515625" customWidth="1"/>
    <col min="13826" max="13826" width="4.42578125" customWidth="1"/>
    <col min="13827" max="13827" width="51.140625" customWidth="1"/>
    <col min="13830" max="13830" width="8.7109375" customWidth="1"/>
    <col min="13838" max="13839" width="8.5703125" customWidth="1"/>
    <col min="14081" max="14081" width="21.28515625" customWidth="1"/>
    <col min="14082" max="14082" width="4.42578125" customWidth="1"/>
    <col min="14083" max="14083" width="51.140625" customWidth="1"/>
    <col min="14086" max="14086" width="8.7109375" customWidth="1"/>
    <col min="14094" max="14095" width="8.5703125" customWidth="1"/>
    <col min="14337" max="14337" width="21.28515625" customWidth="1"/>
    <col min="14338" max="14338" width="4.42578125" customWidth="1"/>
    <col min="14339" max="14339" width="51.140625" customWidth="1"/>
    <col min="14342" max="14342" width="8.7109375" customWidth="1"/>
    <col min="14350" max="14351" width="8.5703125" customWidth="1"/>
    <col min="14593" max="14593" width="21.28515625" customWidth="1"/>
    <col min="14594" max="14594" width="4.42578125" customWidth="1"/>
    <col min="14595" max="14595" width="51.140625" customWidth="1"/>
    <col min="14598" max="14598" width="8.7109375" customWidth="1"/>
    <col min="14606" max="14607" width="8.5703125" customWidth="1"/>
    <col min="14849" max="14849" width="21.28515625" customWidth="1"/>
    <col min="14850" max="14850" width="4.42578125" customWidth="1"/>
    <col min="14851" max="14851" width="51.140625" customWidth="1"/>
    <col min="14854" max="14854" width="8.7109375" customWidth="1"/>
    <col min="14862" max="14863" width="8.5703125" customWidth="1"/>
    <col min="15105" max="15105" width="21.28515625" customWidth="1"/>
    <col min="15106" max="15106" width="4.42578125" customWidth="1"/>
    <col min="15107" max="15107" width="51.140625" customWidth="1"/>
    <col min="15110" max="15110" width="8.7109375" customWidth="1"/>
    <col min="15118" max="15119" width="8.5703125" customWidth="1"/>
    <col min="15361" max="15361" width="21.28515625" customWidth="1"/>
    <col min="15362" max="15362" width="4.42578125" customWidth="1"/>
    <col min="15363" max="15363" width="51.140625" customWidth="1"/>
    <col min="15366" max="15366" width="8.7109375" customWidth="1"/>
    <col min="15374" max="15375" width="8.5703125" customWidth="1"/>
    <col min="15617" max="15617" width="21.28515625" customWidth="1"/>
    <col min="15618" max="15618" width="4.42578125" customWidth="1"/>
    <col min="15619" max="15619" width="51.140625" customWidth="1"/>
    <col min="15622" max="15622" width="8.7109375" customWidth="1"/>
    <col min="15630" max="15631" width="8.5703125" customWidth="1"/>
    <col min="15873" max="15873" width="21.28515625" customWidth="1"/>
    <col min="15874" max="15874" width="4.42578125" customWidth="1"/>
    <col min="15875" max="15875" width="51.140625" customWidth="1"/>
    <col min="15878" max="15878" width="8.7109375" customWidth="1"/>
    <col min="15886" max="15887" width="8.5703125" customWidth="1"/>
    <col min="16129" max="16129" width="21.28515625" customWidth="1"/>
    <col min="16130" max="16130" width="4.42578125" customWidth="1"/>
    <col min="16131" max="16131" width="51.140625" customWidth="1"/>
    <col min="16134" max="16134" width="8.7109375" customWidth="1"/>
    <col min="16142" max="16143" width="8.5703125" customWidth="1"/>
  </cols>
  <sheetData>
    <row r="1" spans="1:25" x14ac:dyDescent="0.25">
      <c r="D1" s="167" t="s">
        <v>0</v>
      </c>
      <c r="E1" s="159"/>
      <c r="F1" s="159"/>
      <c r="G1" s="159"/>
      <c r="H1" s="159"/>
      <c r="I1" s="159"/>
      <c r="J1" s="1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D2" s="168" t="s">
        <v>1</v>
      </c>
      <c r="E2" s="168"/>
      <c r="F2" s="168"/>
      <c r="G2" s="168"/>
      <c r="H2" s="168"/>
      <c r="I2" s="168"/>
      <c r="J2" s="16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1:25" ht="18" customHeight="1" x14ac:dyDescent="0.3">
      <c r="D4" s="169" t="s">
        <v>2</v>
      </c>
      <c r="E4" s="169"/>
      <c r="F4" s="169"/>
      <c r="G4" s="169"/>
      <c r="H4" s="169"/>
      <c r="I4" s="169"/>
      <c r="J4" s="16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4"/>
      <c r="B5" s="5"/>
      <c r="C5" t="s">
        <v>3</v>
      </c>
      <c r="D5" s="6"/>
    </row>
    <row r="6" spans="1:25" x14ac:dyDescent="0.25">
      <c r="A6" s="170" t="s">
        <v>4</v>
      </c>
      <c r="B6" s="172" t="s">
        <v>5</v>
      </c>
      <c r="C6" s="173"/>
      <c r="D6" s="176" t="s">
        <v>6</v>
      </c>
      <c r="E6" s="177" t="s">
        <v>7</v>
      </c>
      <c r="F6" s="177"/>
      <c r="G6" s="177"/>
      <c r="H6" s="177" t="s">
        <v>8</v>
      </c>
      <c r="I6" s="177"/>
      <c r="J6" s="177"/>
      <c r="K6" s="177" t="s">
        <v>9</v>
      </c>
      <c r="L6" s="177"/>
      <c r="M6" s="177"/>
      <c r="N6" s="177" t="s">
        <v>10</v>
      </c>
      <c r="O6" s="177"/>
      <c r="P6" s="177"/>
    </row>
    <row r="7" spans="1:25" x14ac:dyDescent="0.25">
      <c r="A7" s="171"/>
      <c r="B7" s="174"/>
      <c r="C7" s="175"/>
      <c r="D7" s="176"/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</row>
    <row r="8" spans="1:25" ht="45" customHeight="1" x14ac:dyDescent="0.25">
      <c r="A8" s="8">
        <v>110</v>
      </c>
      <c r="B8" s="178" t="s">
        <v>23</v>
      </c>
      <c r="C8" s="179"/>
      <c r="D8" s="9">
        <f>E8+F8+G8+H8+I8+J8+K8+L8+M8+N8+O8+P8</f>
        <v>277194</v>
      </c>
      <c r="E8" s="9">
        <f>E13+E14+E23</f>
        <v>48534</v>
      </c>
      <c r="F8" s="9">
        <f t="shared" ref="F8:P8" si="0">F13+F14+F23</f>
        <v>38110</v>
      </c>
      <c r="G8" s="9">
        <f t="shared" si="0"/>
        <v>38110</v>
      </c>
      <c r="H8" s="9">
        <f t="shared" si="0"/>
        <v>38110</v>
      </c>
      <c r="I8" s="9">
        <f t="shared" si="0"/>
        <v>38110</v>
      </c>
      <c r="J8" s="9">
        <f t="shared" si="0"/>
        <v>38110</v>
      </c>
      <c r="K8" s="9">
        <f t="shared" si="0"/>
        <v>38110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</row>
    <row r="9" spans="1:25" x14ac:dyDescent="0.25">
      <c r="A9" s="160" t="s">
        <v>24</v>
      </c>
      <c r="B9" s="10">
        <v>211</v>
      </c>
      <c r="C9" s="11" t="s">
        <v>25</v>
      </c>
      <c r="D9" s="9">
        <f t="shared" ref="D9:D80" si="1">E9+F9+G9+H9+I9+J9+K9+L9+M9+N9+O9+P9</f>
        <v>205218</v>
      </c>
      <c r="E9" s="9">
        <f>E10+E11</f>
        <v>29598</v>
      </c>
      <c r="F9" s="9">
        <f t="shared" ref="F9:P9" si="2">F10+F11</f>
        <v>29270</v>
      </c>
      <c r="G9" s="9">
        <f t="shared" si="2"/>
        <v>29270</v>
      </c>
      <c r="H9" s="9">
        <f t="shared" si="2"/>
        <v>29270</v>
      </c>
      <c r="I9" s="9">
        <f t="shared" si="2"/>
        <v>29270</v>
      </c>
      <c r="J9" s="9">
        <f t="shared" si="2"/>
        <v>29270</v>
      </c>
      <c r="K9" s="9">
        <f t="shared" si="2"/>
        <v>29270</v>
      </c>
      <c r="L9" s="9">
        <f t="shared" si="2"/>
        <v>0</v>
      </c>
      <c r="M9" s="9">
        <f t="shared" si="2"/>
        <v>0</v>
      </c>
      <c r="N9" s="9">
        <f t="shared" si="2"/>
        <v>0</v>
      </c>
      <c r="O9" s="9">
        <f t="shared" si="2"/>
        <v>0</v>
      </c>
      <c r="P9" s="9">
        <f t="shared" si="2"/>
        <v>0</v>
      </c>
    </row>
    <row r="10" spans="1:25" x14ac:dyDescent="0.25">
      <c r="A10" s="161"/>
      <c r="B10" s="186"/>
      <c r="C10" s="12" t="s">
        <v>26</v>
      </c>
      <c r="D10" s="9">
        <f t="shared" si="1"/>
        <v>205218</v>
      </c>
      <c r="E10" s="9">
        <v>29598</v>
      </c>
      <c r="F10" s="9">
        <v>29270</v>
      </c>
      <c r="G10" s="9">
        <v>29270</v>
      </c>
      <c r="H10" s="9">
        <v>29270</v>
      </c>
      <c r="I10" s="9">
        <v>29270</v>
      </c>
      <c r="J10" s="9">
        <v>29270</v>
      </c>
      <c r="K10" s="9">
        <v>29270</v>
      </c>
      <c r="L10" s="9"/>
      <c r="M10" s="9"/>
      <c r="N10" s="9"/>
      <c r="O10" s="9"/>
      <c r="P10" s="9"/>
    </row>
    <row r="11" spans="1:25" x14ac:dyDescent="0.25">
      <c r="A11" s="161"/>
      <c r="B11" s="187"/>
      <c r="C11" s="12" t="s">
        <v>27</v>
      </c>
      <c r="D11" s="9">
        <f t="shared" si="1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5" x14ac:dyDescent="0.25">
      <c r="A12" s="161"/>
      <c r="B12" s="13">
        <v>266</v>
      </c>
      <c r="C12" s="14" t="s">
        <v>28</v>
      </c>
      <c r="D12" s="9">
        <f t="shared" si="1"/>
        <v>10000</v>
      </c>
      <c r="E12" s="9">
        <v>10000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25" x14ac:dyDescent="0.25">
      <c r="A13" s="162"/>
      <c r="B13" s="163" t="s">
        <v>29</v>
      </c>
      <c r="C13" s="164"/>
      <c r="D13" s="9">
        <f t="shared" si="1"/>
        <v>215218</v>
      </c>
      <c r="E13" s="9">
        <f>E9+E12</f>
        <v>39598</v>
      </c>
      <c r="F13" s="9">
        <f t="shared" ref="F13:P13" si="3">F9+F12</f>
        <v>29270</v>
      </c>
      <c r="G13" s="9">
        <f t="shared" si="3"/>
        <v>29270</v>
      </c>
      <c r="H13" s="9">
        <f t="shared" si="3"/>
        <v>29270</v>
      </c>
      <c r="I13" s="9">
        <f t="shared" si="3"/>
        <v>29270</v>
      </c>
      <c r="J13" s="9">
        <f t="shared" si="3"/>
        <v>29270</v>
      </c>
      <c r="K13" s="9">
        <f t="shared" si="3"/>
        <v>29270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</row>
    <row r="14" spans="1:25" x14ac:dyDescent="0.25">
      <c r="A14" s="165" t="s">
        <v>30</v>
      </c>
      <c r="B14" s="195">
        <v>212</v>
      </c>
      <c r="C14" s="15" t="s">
        <v>31</v>
      </c>
      <c r="D14" s="9">
        <f t="shared" si="1"/>
        <v>0</v>
      </c>
      <c r="E14" s="9">
        <f>SUM(E15:E19)</f>
        <v>0</v>
      </c>
      <c r="F14" s="9">
        <f t="shared" ref="F14:P14" si="4">SUM(F15:F19)</f>
        <v>0</v>
      </c>
      <c r="G14" s="9">
        <f t="shared" si="4"/>
        <v>0</v>
      </c>
      <c r="H14" s="9">
        <f t="shared" si="4"/>
        <v>0</v>
      </c>
      <c r="I14" s="9">
        <f t="shared" si="4"/>
        <v>0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9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</row>
    <row r="15" spans="1:25" ht="36.75" thickBot="1" x14ac:dyDescent="0.3">
      <c r="A15" s="166"/>
      <c r="B15" s="196"/>
      <c r="C15" s="16" t="s">
        <v>32</v>
      </c>
      <c r="D15" s="9">
        <f t="shared" si="1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25" ht="24" x14ac:dyDescent="0.25">
      <c r="A16" s="166"/>
      <c r="B16" s="196"/>
      <c r="C16" s="11" t="s">
        <v>33</v>
      </c>
      <c r="D16" s="9">
        <f t="shared" si="1"/>
        <v>0</v>
      </c>
      <c r="E16" s="9"/>
      <c r="F16" s="9"/>
      <c r="G16" s="9"/>
      <c r="H16" s="17"/>
      <c r="I16" s="9"/>
      <c r="J16" s="9"/>
      <c r="K16" s="9"/>
      <c r="L16" s="9"/>
      <c r="M16" s="9"/>
      <c r="N16" s="9"/>
      <c r="O16" s="9"/>
      <c r="P16" s="9"/>
    </row>
    <row r="17" spans="1:16" ht="36" x14ac:dyDescent="0.25">
      <c r="A17" s="166"/>
      <c r="B17" s="196"/>
      <c r="C17" s="11" t="s">
        <v>34</v>
      </c>
      <c r="D17" s="9">
        <f>SUM(E17:P17)</f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37.9" customHeight="1" x14ac:dyDescent="0.25">
      <c r="A18" s="166"/>
      <c r="B18" s="196"/>
      <c r="C18" s="18" t="s">
        <v>35</v>
      </c>
      <c r="D18" s="9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23.45" customHeight="1" x14ac:dyDescent="0.25">
      <c r="A19" s="166"/>
      <c r="B19" s="254"/>
      <c r="C19" s="18" t="s">
        <v>36</v>
      </c>
      <c r="D19" s="9">
        <f t="shared" si="1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8.600000000000001" customHeight="1" x14ac:dyDescent="0.25">
      <c r="A20" s="184" t="s">
        <v>37</v>
      </c>
      <c r="B20" s="186">
        <v>213</v>
      </c>
      <c r="C20" s="11" t="s">
        <v>38</v>
      </c>
      <c r="D20" s="9">
        <f t="shared" si="1"/>
        <v>61976</v>
      </c>
      <c r="E20" s="9">
        <f>E21+E22</f>
        <v>8936</v>
      </c>
      <c r="F20" s="9">
        <f t="shared" ref="F20:P20" si="5">F21+F22</f>
        <v>8840</v>
      </c>
      <c r="G20" s="9">
        <f t="shared" si="5"/>
        <v>8840</v>
      </c>
      <c r="H20" s="9">
        <f t="shared" si="5"/>
        <v>8840</v>
      </c>
      <c r="I20" s="9">
        <f t="shared" si="5"/>
        <v>8840</v>
      </c>
      <c r="J20" s="9">
        <f t="shared" si="5"/>
        <v>8840</v>
      </c>
      <c r="K20" s="9">
        <f t="shared" si="5"/>
        <v>8840</v>
      </c>
      <c r="L20" s="9">
        <f t="shared" si="5"/>
        <v>0</v>
      </c>
      <c r="M20" s="9">
        <f t="shared" si="5"/>
        <v>0</v>
      </c>
      <c r="N20" s="9">
        <f t="shared" si="5"/>
        <v>0</v>
      </c>
      <c r="O20" s="9">
        <f t="shared" si="5"/>
        <v>0</v>
      </c>
      <c r="P20" s="9">
        <f t="shared" si="5"/>
        <v>0</v>
      </c>
    </row>
    <row r="21" spans="1:16" ht="17.45" customHeight="1" x14ac:dyDescent="0.25">
      <c r="A21" s="255"/>
      <c r="B21" s="256"/>
      <c r="C21" s="11" t="s">
        <v>39</v>
      </c>
      <c r="D21" s="9">
        <f t="shared" si="1"/>
        <v>61976</v>
      </c>
      <c r="E21" s="9">
        <v>8936</v>
      </c>
      <c r="F21" s="9">
        <v>8840</v>
      </c>
      <c r="G21" s="9">
        <v>8840</v>
      </c>
      <c r="H21" s="9">
        <v>8840</v>
      </c>
      <c r="I21" s="9">
        <v>8840</v>
      </c>
      <c r="J21" s="9">
        <v>8840</v>
      </c>
      <c r="K21" s="9">
        <v>8840</v>
      </c>
      <c r="L21" s="9"/>
      <c r="M21" s="9"/>
      <c r="N21" s="9"/>
      <c r="O21" s="9"/>
      <c r="P21" s="9"/>
    </row>
    <row r="22" spans="1:16" ht="19.899999999999999" customHeight="1" x14ac:dyDescent="0.25">
      <c r="A22" s="255"/>
      <c r="B22" s="256"/>
      <c r="C22" s="11" t="s">
        <v>40</v>
      </c>
      <c r="D22" s="9">
        <f t="shared" si="1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6.149999999999999" customHeight="1" x14ac:dyDescent="0.25">
      <c r="A23" s="185"/>
      <c r="B23" s="187"/>
      <c r="C23" s="19" t="s">
        <v>29</v>
      </c>
      <c r="D23" s="9">
        <f t="shared" si="1"/>
        <v>61976</v>
      </c>
      <c r="E23" s="9">
        <f>E20</f>
        <v>8936</v>
      </c>
      <c r="F23" s="9">
        <f t="shared" ref="F23:P23" si="6">F20</f>
        <v>8840</v>
      </c>
      <c r="G23" s="9">
        <f t="shared" si="6"/>
        <v>8840</v>
      </c>
      <c r="H23" s="9">
        <f t="shared" si="6"/>
        <v>8840</v>
      </c>
      <c r="I23" s="9">
        <f t="shared" si="6"/>
        <v>8840</v>
      </c>
      <c r="J23" s="9">
        <f t="shared" si="6"/>
        <v>8840</v>
      </c>
      <c r="K23" s="9">
        <f t="shared" si="6"/>
        <v>8840</v>
      </c>
      <c r="L23" s="9">
        <f t="shared" si="6"/>
        <v>0</v>
      </c>
      <c r="M23" s="9">
        <f t="shared" si="6"/>
        <v>0</v>
      </c>
      <c r="N23" s="9">
        <f t="shared" si="6"/>
        <v>0</v>
      </c>
      <c r="O23" s="9">
        <f t="shared" si="6"/>
        <v>0</v>
      </c>
      <c r="P23" s="9">
        <f t="shared" si="6"/>
        <v>0</v>
      </c>
    </row>
    <row r="24" spans="1:16" ht="26.45" customHeight="1" x14ac:dyDescent="0.25">
      <c r="A24" s="20">
        <v>240</v>
      </c>
      <c r="B24" s="188" t="s">
        <v>41</v>
      </c>
      <c r="C24" s="189"/>
      <c r="D24" s="9">
        <f t="shared" si="1"/>
        <v>0</v>
      </c>
      <c r="E24" s="9">
        <f>E25+E30+E34+E37+E45+E61+E68+E78</f>
        <v>0</v>
      </c>
      <c r="F24" s="9">
        <f t="shared" ref="F24:P24" si="7">F25+F30+F34+F37+F45+F61+F68+F78</f>
        <v>0</v>
      </c>
      <c r="G24" s="9">
        <f t="shared" si="7"/>
        <v>0</v>
      </c>
      <c r="H24" s="9">
        <f t="shared" si="7"/>
        <v>0</v>
      </c>
      <c r="I24" s="9">
        <f t="shared" si="7"/>
        <v>0</v>
      </c>
      <c r="J24" s="9">
        <f t="shared" si="7"/>
        <v>0</v>
      </c>
      <c r="K24" s="9">
        <f t="shared" si="7"/>
        <v>0</v>
      </c>
      <c r="L24" s="9">
        <f t="shared" si="7"/>
        <v>0</v>
      </c>
      <c r="M24" s="9">
        <f t="shared" si="7"/>
        <v>0</v>
      </c>
      <c r="N24" s="9">
        <f t="shared" si="7"/>
        <v>0</v>
      </c>
      <c r="O24" s="9">
        <f t="shared" si="7"/>
        <v>0</v>
      </c>
      <c r="P24" s="9">
        <f t="shared" si="7"/>
        <v>0</v>
      </c>
    </row>
    <row r="25" spans="1:16" ht="13.15" customHeight="1" x14ac:dyDescent="0.25">
      <c r="A25" s="190" t="s">
        <v>42</v>
      </c>
      <c r="B25" s="180">
        <v>221</v>
      </c>
      <c r="C25" s="15" t="s">
        <v>43</v>
      </c>
      <c r="D25" s="9">
        <f t="shared" si="1"/>
        <v>0</v>
      </c>
      <c r="E25" s="21">
        <f>SUM(E26:E29)</f>
        <v>0</v>
      </c>
      <c r="F25" s="21">
        <f t="shared" ref="F25:P25" si="8">SUM(F26:F29)</f>
        <v>0</v>
      </c>
      <c r="G25" s="21">
        <f t="shared" si="8"/>
        <v>0</v>
      </c>
      <c r="H25" s="21">
        <f t="shared" si="8"/>
        <v>0</v>
      </c>
      <c r="I25" s="21">
        <f t="shared" si="8"/>
        <v>0</v>
      </c>
      <c r="J25" s="21">
        <f t="shared" si="8"/>
        <v>0</v>
      </c>
      <c r="K25" s="21">
        <f t="shared" si="8"/>
        <v>0</v>
      </c>
      <c r="L25" s="21">
        <f t="shared" si="8"/>
        <v>0</v>
      </c>
      <c r="M25" s="21">
        <f t="shared" si="8"/>
        <v>0</v>
      </c>
      <c r="N25" s="21">
        <f t="shared" si="8"/>
        <v>0</v>
      </c>
      <c r="O25" s="21">
        <f t="shared" si="8"/>
        <v>0</v>
      </c>
      <c r="P25" s="21">
        <f t="shared" si="8"/>
        <v>0</v>
      </c>
    </row>
    <row r="26" spans="1:16" ht="15.75" thickBot="1" x14ac:dyDescent="0.3">
      <c r="A26" s="191"/>
      <c r="B26" s="181"/>
      <c r="C26" s="16" t="s">
        <v>44</v>
      </c>
      <c r="D26" s="9">
        <f t="shared" si="1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15.75" thickBot="1" x14ac:dyDescent="0.3">
      <c r="A27" s="191"/>
      <c r="B27" s="181"/>
      <c r="C27" s="16" t="s">
        <v>45</v>
      </c>
      <c r="D27" s="9">
        <f t="shared" si="1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24.75" thickBot="1" x14ac:dyDescent="0.3">
      <c r="A28" s="191"/>
      <c r="B28" s="181"/>
      <c r="C28" s="16" t="s">
        <v>46</v>
      </c>
      <c r="D28" s="9">
        <f t="shared" si="1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24.75" thickBot="1" x14ac:dyDescent="0.3">
      <c r="A29" s="191"/>
      <c r="B29" s="182"/>
      <c r="C29" s="16" t="s">
        <v>47</v>
      </c>
      <c r="D29" s="9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191"/>
      <c r="B30" s="183">
        <v>222</v>
      </c>
      <c r="C30" s="15" t="s">
        <v>48</v>
      </c>
      <c r="D30" s="9">
        <f t="shared" si="1"/>
        <v>0</v>
      </c>
      <c r="E30" s="21">
        <f>SUM(E31:E33)</f>
        <v>0</v>
      </c>
      <c r="F30" s="21">
        <f t="shared" ref="F30:P30" si="9">SUM(F31:F33)</f>
        <v>0</v>
      </c>
      <c r="G30" s="21">
        <f t="shared" si="9"/>
        <v>0</v>
      </c>
      <c r="H30" s="21">
        <f t="shared" si="9"/>
        <v>0</v>
      </c>
      <c r="I30" s="21">
        <f t="shared" si="9"/>
        <v>0</v>
      </c>
      <c r="J30" s="21">
        <f t="shared" si="9"/>
        <v>0</v>
      </c>
      <c r="K30" s="21">
        <f t="shared" si="9"/>
        <v>0</v>
      </c>
      <c r="L30" s="21">
        <f t="shared" si="9"/>
        <v>0</v>
      </c>
      <c r="M30" s="21">
        <f t="shared" si="9"/>
        <v>0</v>
      </c>
      <c r="N30" s="21">
        <f t="shared" si="9"/>
        <v>0</v>
      </c>
      <c r="O30" s="21">
        <f t="shared" si="9"/>
        <v>0</v>
      </c>
      <c r="P30" s="21">
        <f t="shared" si="9"/>
        <v>0</v>
      </c>
    </row>
    <row r="31" spans="1:16" ht="36.75" x14ac:dyDescent="0.25">
      <c r="A31" s="191"/>
      <c r="B31" s="183"/>
      <c r="C31" s="22" t="s">
        <v>49</v>
      </c>
      <c r="D31" s="9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32.75" x14ac:dyDescent="0.25">
      <c r="A32" s="191"/>
      <c r="B32" s="183"/>
      <c r="C32" s="23" t="s">
        <v>50</v>
      </c>
      <c r="D32" s="9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36.75" thickBot="1" x14ac:dyDescent="0.3">
      <c r="A33" s="191"/>
      <c r="B33" s="183"/>
      <c r="C33" s="16" t="s">
        <v>51</v>
      </c>
      <c r="D33" s="9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191"/>
      <c r="B34" s="180">
        <v>224</v>
      </c>
      <c r="C34" s="24" t="s">
        <v>52</v>
      </c>
      <c r="D34" s="9">
        <f t="shared" si="1"/>
        <v>0</v>
      </c>
      <c r="E34" s="21">
        <f>SUM(E35:E36)</f>
        <v>0</v>
      </c>
      <c r="F34" s="21">
        <f t="shared" ref="F34:P34" si="10">SUM(F35:F36)</f>
        <v>0</v>
      </c>
      <c r="G34" s="21">
        <f t="shared" si="10"/>
        <v>0</v>
      </c>
      <c r="H34" s="21">
        <f t="shared" si="10"/>
        <v>0</v>
      </c>
      <c r="I34" s="21">
        <f t="shared" si="10"/>
        <v>0</v>
      </c>
      <c r="J34" s="21">
        <f t="shared" si="10"/>
        <v>0</v>
      </c>
      <c r="K34" s="21">
        <f t="shared" si="10"/>
        <v>0</v>
      </c>
      <c r="L34" s="21">
        <f t="shared" si="10"/>
        <v>0</v>
      </c>
      <c r="M34" s="21">
        <f t="shared" si="10"/>
        <v>0</v>
      </c>
      <c r="N34" s="21">
        <f t="shared" si="10"/>
        <v>0</v>
      </c>
      <c r="O34" s="21">
        <f t="shared" si="10"/>
        <v>0</v>
      </c>
      <c r="P34" s="21">
        <f t="shared" si="10"/>
        <v>0</v>
      </c>
    </row>
    <row r="35" spans="1:16" ht="36" customHeight="1" thickBot="1" x14ac:dyDescent="0.3">
      <c r="A35" s="191"/>
      <c r="B35" s="181"/>
      <c r="C35" s="16" t="s">
        <v>53</v>
      </c>
      <c r="D35" s="9">
        <f t="shared" si="1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36" customHeight="1" thickBot="1" x14ac:dyDescent="0.3">
      <c r="A36" s="191"/>
      <c r="B36" s="182"/>
      <c r="C36" s="16" t="s">
        <v>54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191"/>
      <c r="B37" s="180">
        <v>225</v>
      </c>
      <c r="C37" s="15" t="s">
        <v>55</v>
      </c>
      <c r="D37" s="9">
        <f t="shared" si="1"/>
        <v>0</v>
      </c>
      <c r="E37" s="9">
        <f>SUM(E38:E44)</f>
        <v>0</v>
      </c>
      <c r="F37" s="9">
        <f t="shared" ref="F37:P37" si="11">SUM(F38:F44)</f>
        <v>0</v>
      </c>
      <c r="G37" s="9">
        <f t="shared" si="11"/>
        <v>0</v>
      </c>
      <c r="H37" s="9">
        <f t="shared" si="11"/>
        <v>0</v>
      </c>
      <c r="I37" s="9">
        <f t="shared" si="11"/>
        <v>0</v>
      </c>
      <c r="J37" s="9">
        <f t="shared" si="11"/>
        <v>0</v>
      </c>
      <c r="K37" s="9">
        <f t="shared" si="11"/>
        <v>0</v>
      </c>
      <c r="L37" s="9">
        <f t="shared" si="11"/>
        <v>0</v>
      </c>
      <c r="M37" s="9">
        <f t="shared" si="11"/>
        <v>0</v>
      </c>
      <c r="N37" s="9">
        <f t="shared" si="11"/>
        <v>0</v>
      </c>
      <c r="O37" s="9">
        <f t="shared" si="11"/>
        <v>0</v>
      </c>
      <c r="P37" s="9">
        <f t="shared" si="11"/>
        <v>0</v>
      </c>
    </row>
    <row r="38" spans="1:16" ht="60.75" thickBot="1" x14ac:dyDescent="0.3">
      <c r="A38" s="191"/>
      <c r="B38" s="181"/>
      <c r="C38" s="16" t="s">
        <v>56</v>
      </c>
      <c r="D38" s="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24.75" thickBot="1" x14ac:dyDescent="0.3">
      <c r="A39" s="191"/>
      <c r="B39" s="181"/>
      <c r="C39" s="16" t="s">
        <v>57</v>
      </c>
      <c r="D39" s="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34.15" customHeight="1" thickBot="1" x14ac:dyDescent="0.3">
      <c r="A40" s="191"/>
      <c r="B40" s="181"/>
      <c r="C40" s="16" t="s">
        <v>58</v>
      </c>
      <c r="D40" s="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36.75" thickBot="1" x14ac:dyDescent="0.3">
      <c r="A41" s="191"/>
      <c r="B41" s="181"/>
      <c r="C41" s="16" t="s">
        <v>59</v>
      </c>
      <c r="D41" s="9">
        <f t="shared" si="1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24.75" thickBot="1" x14ac:dyDescent="0.3">
      <c r="A42" s="191"/>
      <c r="B42" s="181"/>
      <c r="C42" s="16" t="s">
        <v>60</v>
      </c>
      <c r="D42" s="9">
        <f t="shared" si="1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27" customHeight="1" thickBot="1" x14ac:dyDescent="0.3">
      <c r="A43" s="191"/>
      <c r="B43" s="181"/>
      <c r="C43" s="16" t="s">
        <v>61</v>
      </c>
      <c r="D43" s="9">
        <f t="shared" si="1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7.45" customHeight="1" thickBot="1" x14ac:dyDescent="0.3">
      <c r="A44" s="191"/>
      <c r="B44" s="182"/>
      <c r="C44" s="16" t="s">
        <v>62</v>
      </c>
      <c r="D44" s="9">
        <f t="shared" si="1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191"/>
      <c r="B45" s="193">
        <v>226</v>
      </c>
      <c r="C45" s="15" t="s">
        <v>63</v>
      </c>
      <c r="D45" s="9">
        <f t="shared" si="1"/>
        <v>0</v>
      </c>
      <c r="E45" s="9">
        <f>SUM(E46:E67)</f>
        <v>0</v>
      </c>
      <c r="F45" s="9">
        <f t="shared" ref="F45:P45" si="12">SUM(F46:F67)</f>
        <v>0</v>
      </c>
      <c r="G45" s="9">
        <f t="shared" si="12"/>
        <v>0</v>
      </c>
      <c r="H45" s="9">
        <f t="shared" si="12"/>
        <v>0</v>
      </c>
      <c r="I45" s="9">
        <f t="shared" si="12"/>
        <v>0</v>
      </c>
      <c r="J45" s="9">
        <f t="shared" si="12"/>
        <v>0</v>
      </c>
      <c r="K45" s="9">
        <f t="shared" si="12"/>
        <v>0</v>
      </c>
      <c r="L45" s="9">
        <f t="shared" si="12"/>
        <v>0</v>
      </c>
      <c r="M45" s="9">
        <f t="shared" si="12"/>
        <v>0</v>
      </c>
      <c r="N45" s="9">
        <f t="shared" si="12"/>
        <v>0</v>
      </c>
      <c r="O45" s="9">
        <f t="shared" si="12"/>
        <v>0</v>
      </c>
      <c r="P45" s="9">
        <f t="shared" si="12"/>
        <v>0</v>
      </c>
    </row>
    <row r="46" spans="1:16" ht="48.75" thickBot="1" x14ac:dyDescent="0.3">
      <c r="A46" s="191"/>
      <c r="B46" s="194"/>
      <c r="C46" s="16" t="s">
        <v>64</v>
      </c>
      <c r="D46" s="25">
        <f t="shared" si="1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24.75" thickBot="1" x14ac:dyDescent="0.3">
      <c r="A47" s="191"/>
      <c r="B47" s="194"/>
      <c r="C47" s="16" t="s">
        <v>65</v>
      </c>
      <c r="D47" s="25">
        <f t="shared" si="1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24.75" thickBot="1" x14ac:dyDescent="0.3">
      <c r="A48" s="191"/>
      <c r="B48" s="194"/>
      <c r="C48" s="16" t="s">
        <v>66</v>
      </c>
      <c r="D48" s="25">
        <f t="shared" si="1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24.75" thickBot="1" x14ac:dyDescent="0.3">
      <c r="A49" s="191"/>
      <c r="B49" s="194"/>
      <c r="C49" s="16" t="s">
        <v>67</v>
      </c>
      <c r="D49" s="25">
        <f t="shared" si="1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75" thickBot="1" x14ac:dyDescent="0.3">
      <c r="A50" s="191"/>
      <c r="B50" s="194"/>
      <c r="C50" s="16" t="s">
        <v>68</v>
      </c>
      <c r="D50" s="25">
        <f t="shared" si="1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24.75" thickBot="1" x14ac:dyDescent="0.3">
      <c r="A51" s="191"/>
      <c r="B51" s="194"/>
      <c r="C51" s="16" t="s">
        <v>69</v>
      </c>
      <c r="D51" s="25">
        <f t="shared" si="1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36.75" thickBot="1" x14ac:dyDescent="0.3">
      <c r="A52" s="191"/>
      <c r="B52" s="194"/>
      <c r="C52" s="16" t="s">
        <v>70</v>
      </c>
      <c r="D52" s="25">
        <f t="shared" si="1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24.75" thickBot="1" x14ac:dyDescent="0.3">
      <c r="A53" s="191"/>
      <c r="B53" s="194"/>
      <c r="C53" s="16" t="s">
        <v>71</v>
      </c>
      <c r="D53" s="25">
        <f t="shared" si="1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24.75" thickBot="1" x14ac:dyDescent="0.3">
      <c r="A54" s="191"/>
      <c r="B54" s="194"/>
      <c r="C54" s="16" t="s">
        <v>72</v>
      </c>
      <c r="D54" s="25">
        <f t="shared" si="1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48.75" thickBot="1" x14ac:dyDescent="0.3">
      <c r="A55" s="191"/>
      <c r="B55" s="194"/>
      <c r="C55" s="16" t="s">
        <v>73</v>
      </c>
      <c r="D55" s="25">
        <f t="shared" si="1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08.75" thickBot="1" x14ac:dyDescent="0.3">
      <c r="A56" s="191"/>
      <c r="B56" s="194"/>
      <c r="C56" s="16" t="s">
        <v>74</v>
      </c>
      <c r="D56" s="25">
        <f t="shared" si="1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ht="24.75" thickBot="1" x14ac:dyDescent="0.3">
      <c r="A57" s="191"/>
      <c r="B57" s="194"/>
      <c r="C57" s="16" t="s">
        <v>75</v>
      </c>
      <c r="D57" s="25">
        <f t="shared" si="1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24.75" thickBot="1" x14ac:dyDescent="0.3">
      <c r="A58" s="191"/>
      <c r="B58" s="194"/>
      <c r="C58" s="16" t="s">
        <v>76</v>
      </c>
      <c r="D58" s="25">
        <f t="shared" si="1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5.75" thickBot="1" x14ac:dyDescent="0.3">
      <c r="A59" s="191"/>
      <c r="B59" s="194"/>
      <c r="C59" s="16" t="s">
        <v>77</v>
      </c>
      <c r="D59" s="25">
        <f t="shared" si="1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5.75" thickBot="1" x14ac:dyDescent="0.3">
      <c r="A60" s="191"/>
      <c r="B60" s="194"/>
      <c r="C60" s="16" t="s">
        <v>78</v>
      </c>
      <c r="D60" s="25">
        <f t="shared" si="1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191"/>
      <c r="B61" s="195">
        <v>290</v>
      </c>
      <c r="C61" s="15" t="s">
        <v>79</v>
      </c>
      <c r="D61" s="9">
        <f t="shared" si="1"/>
        <v>0</v>
      </c>
      <c r="E61" s="21">
        <f>SUM(E62:E67)</f>
        <v>0</v>
      </c>
      <c r="F61" s="21">
        <f t="shared" ref="F61:P61" si="13">SUM(F62:F67)</f>
        <v>0</v>
      </c>
      <c r="G61" s="21">
        <f t="shared" si="13"/>
        <v>0</v>
      </c>
      <c r="H61" s="21">
        <f t="shared" si="13"/>
        <v>0</v>
      </c>
      <c r="I61" s="21">
        <f t="shared" si="13"/>
        <v>0</v>
      </c>
      <c r="J61" s="21">
        <f t="shared" si="13"/>
        <v>0</v>
      </c>
      <c r="K61" s="21">
        <f t="shared" si="13"/>
        <v>0</v>
      </c>
      <c r="L61" s="21">
        <f t="shared" si="13"/>
        <v>0</v>
      </c>
      <c r="M61" s="21">
        <f t="shared" si="13"/>
        <v>0</v>
      </c>
      <c r="N61" s="21">
        <f t="shared" si="13"/>
        <v>0</v>
      </c>
      <c r="O61" s="21">
        <f t="shared" si="13"/>
        <v>0</v>
      </c>
      <c r="P61" s="21">
        <f t="shared" si="13"/>
        <v>0</v>
      </c>
    </row>
    <row r="62" spans="1:16" ht="24" customHeight="1" x14ac:dyDescent="0.25">
      <c r="A62" s="191"/>
      <c r="B62" s="196"/>
      <c r="C62" s="26" t="s">
        <v>80</v>
      </c>
      <c r="D62" s="25">
        <f t="shared" si="1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48" x14ac:dyDescent="0.25">
      <c r="A63" s="191"/>
      <c r="B63" s="196"/>
      <c r="C63" s="26" t="s">
        <v>81</v>
      </c>
      <c r="D63" s="25">
        <f t="shared" si="1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24" x14ac:dyDescent="0.25">
      <c r="A64" s="191"/>
      <c r="B64" s="196"/>
      <c r="C64" s="26" t="s">
        <v>82</v>
      </c>
      <c r="D64" s="25">
        <f t="shared" si="1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1.45" customHeight="1" x14ac:dyDescent="0.25">
      <c r="A65" s="191"/>
      <c r="B65" s="196"/>
      <c r="C65" s="26" t="s">
        <v>83</v>
      </c>
      <c r="D65" s="25">
        <f t="shared" si="1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191"/>
      <c r="B66" s="196"/>
      <c r="C66" s="26" t="s">
        <v>84</v>
      </c>
      <c r="D66" s="25">
        <f>E66+F66+G66+H66+I66+J66+K66+L66+M66+N66+O66+P66</f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24" x14ac:dyDescent="0.25">
      <c r="A67" s="191"/>
      <c r="B67" s="27"/>
      <c r="C67" s="26" t="s">
        <v>85</v>
      </c>
      <c r="D67" s="25">
        <f>E67+F67+G67+H67+I67+J67+K67+L67+M67+N67+O67+P67</f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191"/>
      <c r="B68" s="198">
        <v>310</v>
      </c>
      <c r="C68" s="29" t="s">
        <v>86</v>
      </c>
      <c r="D68" s="9">
        <f t="shared" si="1"/>
        <v>0</v>
      </c>
      <c r="E68" s="21">
        <f>SUM(E69:E77)</f>
        <v>0</v>
      </c>
      <c r="F68" s="21">
        <f t="shared" ref="F68:P68" si="14">SUM(F69:F77)</f>
        <v>0</v>
      </c>
      <c r="G68" s="21">
        <f t="shared" si="14"/>
        <v>0</v>
      </c>
      <c r="H68" s="21">
        <f t="shared" si="14"/>
        <v>0</v>
      </c>
      <c r="I68" s="21">
        <f t="shared" si="14"/>
        <v>0</v>
      </c>
      <c r="J68" s="21">
        <f t="shared" si="14"/>
        <v>0</v>
      </c>
      <c r="K68" s="21">
        <f t="shared" si="14"/>
        <v>0</v>
      </c>
      <c r="L68" s="21">
        <f t="shared" si="14"/>
        <v>0</v>
      </c>
      <c r="M68" s="21">
        <f t="shared" si="14"/>
        <v>0</v>
      </c>
      <c r="N68" s="21">
        <f t="shared" si="14"/>
        <v>0</v>
      </c>
      <c r="O68" s="21">
        <f t="shared" si="14"/>
        <v>0</v>
      </c>
      <c r="P68" s="21">
        <f t="shared" si="14"/>
        <v>0</v>
      </c>
    </row>
    <row r="69" spans="1:16" ht="48" x14ac:dyDescent="0.25">
      <c r="A69" s="191"/>
      <c r="B69" s="199"/>
      <c r="C69" s="26" t="s">
        <v>87</v>
      </c>
      <c r="D69" s="25">
        <f>E69+F69+G69+H69+I69+J69+K69+L69+M69+N69+O69+P69</f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x14ac:dyDescent="0.25">
      <c r="A70" s="191"/>
      <c r="B70" s="199"/>
      <c r="C70" s="26" t="s">
        <v>88</v>
      </c>
      <c r="D70" s="25">
        <f t="shared" ref="D70:D77" si="15">E70+F70+G70+H70+I70+J70+K70+L70+M70+N70+O70+P70</f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x14ac:dyDescent="0.25">
      <c r="A71" s="191"/>
      <c r="B71" s="199"/>
      <c r="C71" s="26" t="s">
        <v>89</v>
      </c>
      <c r="D71" s="25">
        <f t="shared" si="15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x14ac:dyDescent="0.25">
      <c r="A72" s="191"/>
      <c r="B72" s="199"/>
      <c r="C72" s="26" t="s">
        <v>90</v>
      </c>
      <c r="D72" s="25">
        <f t="shared" si="15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25.15" customHeight="1" x14ac:dyDescent="0.25">
      <c r="A73" s="191"/>
      <c r="B73" s="199"/>
      <c r="C73" s="26" t="s">
        <v>91</v>
      </c>
      <c r="D73" s="25">
        <f t="shared" si="15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24" x14ac:dyDescent="0.25">
      <c r="A74" s="191"/>
      <c r="B74" s="199"/>
      <c r="C74" s="26" t="s">
        <v>92</v>
      </c>
      <c r="D74" s="25">
        <f t="shared" si="15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24" x14ac:dyDescent="0.25">
      <c r="A75" s="191"/>
      <c r="B75" s="199"/>
      <c r="C75" s="26" t="s">
        <v>93</v>
      </c>
      <c r="D75" s="25">
        <f t="shared" si="15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24" x14ac:dyDescent="0.25">
      <c r="A76" s="191"/>
      <c r="B76" s="199"/>
      <c r="C76" s="26" t="s">
        <v>94</v>
      </c>
      <c r="D76" s="25">
        <f t="shared" si="15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x14ac:dyDescent="0.25">
      <c r="A77" s="191"/>
      <c r="B77" s="199"/>
      <c r="C77" s="30" t="s">
        <v>95</v>
      </c>
      <c r="D77" s="25">
        <f t="shared" si="15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x14ac:dyDescent="0.25">
      <c r="A78" s="191"/>
      <c r="B78" s="198">
        <v>340</v>
      </c>
      <c r="C78" s="15" t="s">
        <v>96</v>
      </c>
      <c r="D78" s="9">
        <f t="shared" si="1"/>
        <v>0</v>
      </c>
      <c r="E78" s="9">
        <f>SUM(E81:E92)</f>
        <v>0</v>
      </c>
      <c r="F78" s="9">
        <f t="shared" ref="F78:P78" si="16">SUM(F81:F92)</f>
        <v>0</v>
      </c>
      <c r="G78" s="9">
        <f t="shared" si="16"/>
        <v>0</v>
      </c>
      <c r="H78" s="9">
        <f t="shared" si="16"/>
        <v>0</v>
      </c>
      <c r="I78" s="9">
        <f t="shared" si="16"/>
        <v>0</v>
      </c>
      <c r="J78" s="9">
        <f t="shared" si="16"/>
        <v>0</v>
      </c>
      <c r="K78" s="9">
        <f t="shared" si="16"/>
        <v>0</v>
      </c>
      <c r="L78" s="9">
        <f t="shared" si="16"/>
        <v>0</v>
      </c>
      <c r="M78" s="9">
        <f t="shared" si="16"/>
        <v>0</v>
      </c>
      <c r="N78" s="9">
        <f t="shared" si="16"/>
        <v>0</v>
      </c>
      <c r="O78" s="9">
        <f t="shared" si="16"/>
        <v>0</v>
      </c>
      <c r="P78" s="9">
        <f t="shared" si="16"/>
        <v>0</v>
      </c>
    </row>
    <row r="79" spans="1:16" ht="13.15" hidden="1" customHeight="1" x14ac:dyDescent="0.25">
      <c r="A79" s="191"/>
      <c r="B79" s="200"/>
      <c r="C79" s="11" t="s">
        <v>97</v>
      </c>
      <c r="D79" s="9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3.15" hidden="1" customHeight="1" x14ac:dyDescent="0.25">
      <c r="A80" s="191"/>
      <c r="B80" s="200"/>
      <c r="C80" s="11" t="s">
        <v>79</v>
      </c>
      <c r="D80" s="9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24.75" thickBot="1" x14ac:dyDescent="0.3">
      <c r="A81" s="191"/>
      <c r="B81" s="257"/>
      <c r="C81" s="16" t="s">
        <v>98</v>
      </c>
      <c r="D81" s="9">
        <f>E81+F81+G81+H81+I81+J81+K81+L81+M81+N81+O81+P81</f>
        <v>0</v>
      </c>
      <c r="E81" s="9"/>
      <c r="F81" s="9"/>
      <c r="G81" s="9"/>
      <c r="H81" s="9"/>
      <c r="I81" s="9"/>
      <c r="J81" s="32"/>
      <c r="K81" s="32"/>
      <c r="L81" s="32"/>
      <c r="M81" s="32"/>
      <c r="N81" s="32"/>
      <c r="O81" s="9"/>
      <c r="P81" s="9"/>
    </row>
    <row r="82" spans="1:16" ht="24.75" thickBot="1" x14ac:dyDescent="0.3">
      <c r="A82" s="191"/>
      <c r="B82" s="257"/>
      <c r="C82" s="16" t="s">
        <v>99</v>
      </c>
      <c r="D82" s="9">
        <f t="shared" ref="D82:D92" si="17">E82+F82+G82+H82+I82+J82+K82+L82+M82+N82+O82+P82</f>
        <v>0</v>
      </c>
      <c r="E82" s="9"/>
      <c r="F82" s="9"/>
      <c r="G82" s="9"/>
      <c r="H82" s="9"/>
      <c r="I82" s="9"/>
      <c r="J82" s="32"/>
      <c r="K82" s="32"/>
      <c r="L82" s="32"/>
      <c r="M82" s="32"/>
      <c r="N82" s="32"/>
      <c r="O82" s="9"/>
      <c r="P82" s="9"/>
    </row>
    <row r="83" spans="1:16" ht="15.75" thickBot="1" x14ac:dyDescent="0.3">
      <c r="A83" s="191"/>
      <c r="B83" s="257"/>
      <c r="C83" s="16" t="s">
        <v>100</v>
      </c>
      <c r="D83" s="9">
        <f t="shared" si="17"/>
        <v>0</v>
      </c>
      <c r="E83" s="9"/>
      <c r="F83" s="9"/>
      <c r="G83" s="9"/>
      <c r="H83" s="9"/>
      <c r="I83" s="9"/>
      <c r="J83" s="32"/>
      <c r="K83" s="32"/>
      <c r="L83" s="32"/>
      <c r="M83" s="32"/>
      <c r="N83" s="32"/>
      <c r="O83" s="9"/>
      <c r="P83" s="9"/>
    </row>
    <row r="84" spans="1:16" ht="24.75" thickBot="1" x14ac:dyDescent="0.3">
      <c r="A84" s="191"/>
      <c r="B84" s="257"/>
      <c r="C84" s="16" t="s">
        <v>101</v>
      </c>
      <c r="D84" s="9">
        <f t="shared" si="17"/>
        <v>0</v>
      </c>
      <c r="E84" s="9"/>
      <c r="F84" s="9"/>
      <c r="G84" s="9"/>
      <c r="H84" s="9"/>
      <c r="I84" s="9"/>
      <c r="J84" s="32"/>
      <c r="K84" s="32"/>
      <c r="L84" s="32"/>
      <c r="M84" s="32"/>
      <c r="N84" s="32"/>
      <c r="O84" s="9"/>
      <c r="P84" s="9"/>
    </row>
    <row r="85" spans="1:16" ht="24.75" thickBot="1" x14ac:dyDescent="0.3">
      <c r="A85" s="191"/>
      <c r="B85" s="257"/>
      <c r="C85" s="16" t="s">
        <v>102</v>
      </c>
      <c r="D85" s="9">
        <f t="shared" si="17"/>
        <v>0</v>
      </c>
      <c r="E85" s="9"/>
      <c r="F85" s="9"/>
      <c r="G85" s="9"/>
      <c r="H85" s="9"/>
      <c r="I85" s="9"/>
      <c r="J85" s="32"/>
      <c r="K85" s="32"/>
      <c r="L85" s="32"/>
      <c r="M85" s="32"/>
      <c r="N85" s="32"/>
      <c r="O85" s="9"/>
      <c r="P85" s="9"/>
    </row>
    <row r="86" spans="1:16" ht="24.75" thickBot="1" x14ac:dyDescent="0.3">
      <c r="A86" s="191"/>
      <c r="B86" s="257"/>
      <c r="C86" s="16" t="s">
        <v>103</v>
      </c>
      <c r="D86" s="9">
        <f t="shared" si="17"/>
        <v>0</v>
      </c>
      <c r="E86" s="9"/>
      <c r="F86" s="9"/>
      <c r="G86" s="9"/>
      <c r="H86" s="9"/>
      <c r="I86" s="9"/>
      <c r="J86" s="32"/>
      <c r="K86" s="32"/>
      <c r="L86" s="32"/>
      <c r="M86" s="32"/>
      <c r="N86" s="32"/>
      <c r="O86" s="9"/>
      <c r="P86" s="9"/>
    </row>
    <row r="87" spans="1:16" ht="15.75" thickBot="1" x14ac:dyDescent="0.3">
      <c r="A87" s="191"/>
      <c r="B87" s="257"/>
      <c r="C87" s="16" t="s">
        <v>104</v>
      </c>
      <c r="D87" s="9">
        <f t="shared" si="17"/>
        <v>0</v>
      </c>
      <c r="E87" s="9"/>
      <c r="F87" s="9"/>
      <c r="G87" s="9"/>
      <c r="H87" s="9"/>
      <c r="I87" s="9"/>
      <c r="J87" s="32"/>
      <c r="K87" s="32"/>
      <c r="L87" s="32"/>
      <c r="M87" s="32"/>
      <c r="N87" s="32"/>
      <c r="O87" s="9"/>
      <c r="P87" s="9"/>
    </row>
    <row r="88" spans="1:16" ht="24.75" thickBot="1" x14ac:dyDescent="0.3">
      <c r="A88" s="191"/>
      <c r="B88" s="257"/>
      <c r="C88" s="16" t="s">
        <v>105</v>
      </c>
      <c r="D88" s="9">
        <f t="shared" si="17"/>
        <v>0</v>
      </c>
      <c r="E88" s="9"/>
      <c r="F88" s="9"/>
      <c r="G88" s="9"/>
      <c r="H88" s="9"/>
      <c r="I88" s="9"/>
      <c r="J88" s="32"/>
      <c r="K88" s="32"/>
      <c r="L88" s="32"/>
      <c r="M88" s="32"/>
      <c r="N88" s="32"/>
      <c r="O88" s="9"/>
      <c r="P88" s="9"/>
    </row>
    <row r="89" spans="1:16" ht="24.75" thickBot="1" x14ac:dyDescent="0.3">
      <c r="A89" s="191"/>
      <c r="B89" s="257"/>
      <c r="C89" s="16" t="s">
        <v>106</v>
      </c>
      <c r="D89" s="9">
        <f t="shared" si="17"/>
        <v>0</v>
      </c>
      <c r="E89" s="9"/>
      <c r="F89" s="9"/>
      <c r="G89" s="9"/>
      <c r="H89" s="9"/>
      <c r="I89" s="9"/>
      <c r="J89" s="32"/>
      <c r="K89" s="32"/>
      <c r="L89" s="32"/>
      <c r="M89" s="32"/>
      <c r="N89" s="32"/>
      <c r="O89" s="9"/>
      <c r="P89" s="9"/>
    </row>
    <row r="90" spans="1:16" ht="36.75" thickBot="1" x14ac:dyDescent="0.3">
      <c r="A90" s="191"/>
      <c r="B90" s="257"/>
      <c r="C90" s="16" t="s">
        <v>107</v>
      </c>
      <c r="D90" s="9">
        <f t="shared" si="17"/>
        <v>0</v>
      </c>
      <c r="E90" s="9"/>
      <c r="F90" s="9"/>
      <c r="G90" s="9"/>
      <c r="H90" s="9"/>
      <c r="I90" s="9"/>
      <c r="J90" s="32"/>
      <c r="K90" s="32"/>
      <c r="L90" s="32"/>
      <c r="M90" s="32"/>
      <c r="N90" s="32"/>
      <c r="O90" s="9"/>
      <c r="P90" s="9"/>
    </row>
    <row r="91" spans="1:16" ht="15.75" thickBot="1" x14ac:dyDescent="0.3">
      <c r="A91" s="191"/>
      <c r="B91" s="257"/>
      <c r="C91" s="16" t="s">
        <v>108</v>
      </c>
      <c r="D91" s="9">
        <f t="shared" si="17"/>
        <v>0</v>
      </c>
      <c r="E91" s="9"/>
      <c r="F91" s="9"/>
      <c r="G91" s="9"/>
      <c r="H91" s="9"/>
      <c r="I91" s="9"/>
      <c r="J91" s="32"/>
      <c r="K91" s="32"/>
      <c r="L91" s="32"/>
      <c r="M91" s="32"/>
      <c r="N91" s="32"/>
      <c r="O91" s="9"/>
      <c r="P91" s="9"/>
    </row>
    <row r="92" spans="1:16" ht="24.75" thickBot="1" x14ac:dyDescent="0.3">
      <c r="A92" s="192"/>
      <c r="B92" s="258"/>
      <c r="C92" s="16" t="s">
        <v>109</v>
      </c>
      <c r="D92" s="9">
        <f t="shared" si="17"/>
        <v>0</v>
      </c>
      <c r="E92" s="9"/>
      <c r="F92" s="9"/>
      <c r="G92" s="9"/>
      <c r="H92" s="9"/>
      <c r="I92" s="9"/>
      <c r="J92" s="32"/>
      <c r="K92" s="32"/>
      <c r="L92" s="32"/>
      <c r="M92" s="32"/>
      <c r="N92" s="32"/>
      <c r="O92" s="9"/>
      <c r="P92" s="9"/>
    </row>
    <row r="93" spans="1:16" x14ac:dyDescent="0.25">
      <c r="A93" s="33"/>
      <c r="B93" s="34"/>
      <c r="C93" s="35" t="s">
        <v>110</v>
      </c>
      <c r="D93" s="9">
        <f>E93+F93+G93+H93+I93+J93+K93+L93+M93+N93+O93+P93</f>
        <v>277194</v>
      </c>
      <c r="E93" s="9">
        <f t="shared" ref="E93:P93" si="18">E24+E8</f>
        <v>48534</v>
      </c>
      <c r="F93" s="9">
        <f t="shared" si="18"/>
        <v>38110</v>
      </c>
      <c r="G93" s="9">
        <f t="shared" si="18"/>
        <v>38110</v>
      </c>
      <c r="H93" s="9">
        <f t="shared" si="18"/>
        <v>38110</v>
      </c>
      <c r="I93" s="9">
        <f t="shared" si="18"/>
        <v>38110</v>
      </c>
      <c r="J93" s="9">
        <f t="shared" si="18"/>
        <v>38110</v>
      </c>
      <c r="K93" s="9">
        <f t="shared" si="18"/>
        <v>38110</v>
      </c>
      <c r="L93" s="9">
        <f t="shared" si="18"/>
        <v>0</v>
      </c>
      <c r="M93" s="9">
        <f t="shared" si="18"/>
        <v>0</v>
      </c>
      <c r="N93" s="9">
        <f t="shared" si="18"/>
        <v>0</v>
      </c>
      <c r="O93" s="9">
        <f t="shared" si="18"/>
        <v>0</v>
      </c>
      <c r="P93" s="9">
        <f t="shared" si="18"/>
        <v>0</v>
      </c>
    </row>
    <row r="94" spans="1:16" x14ac:dyDescent="0.25">
      <c r="B94" s="1"/>
      <c r="C94" s="36"/>
    </row>
    <row r="95" spans="1:16" x14ac:dyDescent="0.25">
      <c r="B95" s="1"/>
      <c r="C95" s="36"/>
    </row>
    <row r="96" spans="1:16" x14ac:dyDescent="0.25">
      <c r="B96" s="1"/>
      <c r="C96" s="37" t="s">
        <v>111</v>
      </c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</sheetData>
  <mergeCells count="29">
    <mergeCell ref="D1:J1"/>
    <mergeCell ref="D2:J2"/>
    <mergeCell ref="D4:J4"/>
    <mergeCell ref="A6:A7"/>
    <mergeCell ref="B6:C7"/>
    <mergeCell ref="D6:D7"/>
    <mergeCell ref="E6:G6"/>
    <mergeCell ref="H6:J6"/>
    <mergeCell ref="K6:M6"/>
    <mergeCell ref="N6:P6"/>
    <mergeCell ref="B8:C8"/>
    <mergeCell ref="A9:A13"/>
    <mergeCell ref="B10:B11"/>
    <mergeCell ref="B13:C13"/>
    <mergeCell ref="A25:A92"/>
    <mergeCell ref="B25:B29"/>
    <mergeCell ref="B30:B33"/>
    <mergeCell ref="B34:B36"/>
    <mergeCell ref="B37:B44"/>
    <mergeCell ref="B45:B60"/>
    <mergeCell ref="B61:B66"/>
    <mergeCell ref="B68:B77"/>
    <mergeCell ref="B78:B80"/>
    <mergeCell ref="B81:B92"/>
    <mergeCell ref="A14:A19"/>
    <mergeCell ref="B14:B19"/>
    <mergeCell ref="A20:A23"/>
    <mergeCell ref="B20:B23"/>
    <mergeCell ref="B24:C2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219075</xdr:colOff>
                <xdr:row>86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219075</xdr:colOff>
                <xdr:row>86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1</xdr:col>
                <xdr:colOff>9525</xdr:colOff>
                <xdr:row>86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5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1">
          <objectPr defaultSize="0" autoPict="0" r:id="rId7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1029" r:id="rId11"/>
      </mc:Fallback>
    </mc:AlternateContent>
    <mc:AlternateContent xmlns:mc="http://schemas.openxmlformats.org/markup-compatibility/2006">
      <mc:Choice Requires="x14">
        <oleObject progId="Equation.3" shapeId="1030" r:id="rId12">
          <objectPr defaultSize="0" autoPict="0" r:id="rId9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1030" r:id="rId12"/>
      </mc:Fallback>
    </mc:AlternateContent>
    <mc:AlternateContent xmlns:mc="http://schemas.openxmlformats.org/markup-compatibility/2006">
      <mc:Choice Requires="x14">
        <oleObject progId="Equation.3" shapeId="1031" r:id="rId13">
          <objectPr defaultSize="0" autoPict="0" r:id="rId5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0</xdr:col>
                <xdr:colOff>219075</xdr:colOff>
                <xdr:row>83</xdr:row>
                <xdr:rowOff>0</xdr:rowOff>
              </to>
            </anchor>
          </objectPr>
        </oleObject>
      </mc:Choice>
      <mc:Fallback>
        <oleObject progId="Equation.3" shapeId="1031" r:id="rId13"/>
      </mc:Fallback>
    </mc:AlternateContent>
    <mc:AlternateContent xmlns:mc="http://schemas.openxmlformats.org/markup-compatibility/2006">
      <mc:Choice Requires="x14">
        <oleObject progId="Equation.3" shapeId="1032" r:id="rId14">
          <objectPr defaultSize="0" autoPict="0" r:id="rId7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0</xdr:col>
                <xdr:colOff>219075</xdr:colOff>
                <xdr:row>83</xdr:row>
                <xdr:rowOff>0</xdr:rowOff>
              </to>
            </anchor>
          </objectPr>
        </oleObject>
      </mc:Choice>
      <mc:Fallback>
        <oleObject progId="Equation.3" shapeId="1032" r:id="rId14"/>
      </mc:Fallback>
    </mc:AlternateContent>
    <mc:AlternateContent xmlns:mc="http://schemas.openxmlformats.org/markup-compatibility/2006">
      <mc:Choice Requires="x14">
        <oleObject progId="Equation.3" shapeId="1033" r:id="rId15">
          <objectPr defaultSize="0" autoPict="0" r:id="rId9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1</xdr:col>
                <xdr:colOff>9525</xdr:colOff>
                <xdr:row>83</xdr:row>
                <xdr:rowOff>0</xdr:rowOff>
              </to>
            </anchor>
          </objectPr>
        </oleObject>
      </mc:Choice>
      <mc:Fallback>
        <oleObject progId="Equation.3" shapeId="1033" r:id="rId15"/>
      </mc:Fallback>
    </mc:AlternateContent>
    <mc:AlternateContent xmlns:mc="http://schemas.openxmlformats.org/markup-compatibility/2006">
      <mc:Choice Requires="x14">
        <oleObject progId="Equation.3" shapeId="1034" r:id="rId16">
          <objectPr defaultSize="0" autoPict="0" r:id="rId5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219075</xdr:colOff>
                <xdr:row>80</xdr:row>
                <xdr:rowOff>0</xdr:rowOff>
              </to>
            </anchor>
          </objectPr>
        </oleObject>
      </mc:Choice>
      <mc:Fallback>
        <oleObject progId="Equation.3" shapeId="1034" r:id="rId16"/>
      </mc:Fallback>
    </mc:AlternateContent>
    <mc:AlternateContent xmlns:mc="http://schemas.openxmlformats.org/markup-compatibility/2006">
      <mc:Choice Requires="x14">
        <oleObject progId="Equation.3" shapeId="1035" r:id="rId17">
          <objectPr defaultSize="0" autoPict="0" r:id="rId7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219075</xdr:colOff>
                <xdr:row>80</xdr:row>
                <xdr:rowOff>0</xdr:rowOff>
              </to>
            </anchor>
          </objectPr>
        </oleObject>
      </mc:Choice>
      <mc:Fallback>
        <oleObject progId="Equation.3" shapeId="1035" r:id="rId17"/>
      </mc:Fallback>
    </mc:AlternateContent>
    <mc:AlternateContent xmlns:mc="http://schemas.openxmlformats.org/markup-compatibility/2006">
      <mc:Choice Requires="x14">
        <oleObject progId="Equation.3" shapeId="1036" r:id="rId18">
          <objectPr defaultSize="0" autoPict="0" r:id="rId9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1036" r:id="rId18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3" workbookViewId="0">
      <selection activeCell="N31" sqref="N31"/>
    </sheetView>
  </sheetViews>
  <sheetFormatPr defaultColWidth="8.85546875" defaultRowHeight="15" x14ac:dyDescent="0.25"/>
  <cols>
    <col min="1" max="1" width="14.28515625" customWidth="1"/>
    <col min="2" max="2" width="7.28515625" customWidth="1"/>
    <col min="3" max="3" width="6.7109375" customWidth="1"/>
    <col min="5" max="5" width="12.7109375" customWidth="1"/>
    <col min="6" max="6" width="3.7109375" customWidth="1"/>
    <col min="7" max="7" width="6.28515625" customWidth="1"/>
    <col min="8" max="8" width="10.7109375" customWidth="1"/>
    <col min="9" max="18" width="10.7109375" bestFit="1" customWidth="1"/>
    <col min="19" max="19" width="9.28515625" customWidth="1"/>
    <col min="20" max="20" width="9.140625" customWidth="1"/>
    <col min="257" max="257" width="14.28515625" customWidth="1"/>
    <col min="258" max="258" width="7.28515625" customWidth="1"/>
    <col min="259" max="259" width="6.7109375" customWidth="1"/>
    <col min="261" max="261" width="12.7109375" customWidth="1"/>
    <col min="262" max="262" width="3.7109375" customWidth="1"/>
    <col min="263" max="263" width="6.28515625" customWidth="1"/>
    <col min="264" max="264" width="10.7109375" customWidth="1"/>
    <col min="265" max="274" width="10.7109375" bestFit="1" customWidth="1"/>
    <col min="275" max="275" width="9.28515625" customWidth="1"/>
    <col min="276" max="276" width="9.140625" customWidth="1"/>
    <col min="513" max="513" width="14.28515625" customWidth="1"/>
    <col min="514" max="514" width="7.28515625" customWidth="1"/>
    <col min="515" max="515" width="6.7109375" customWidth="1"/>
    <col min="517" max="517" width="12.7109375" customWidth="1"/>
    <col min="518" max="518" width="3.7109375" customWidth="1"/>
    <col min="519" max="519" width="6.28515625" customWidth="1"/>
    <col min="520" max="520" width="10.7109375" customWidth="1"/>
    <col min="521" max="530" width="10.7109375" bestFit="1" customWidth="1"/>
    <col min="531" max="531" width="9.28515625" customWidth="1"/>
    <col min="532" max="532" width="9.140625" customWidth="1"/>
    <col min="769" max="769" width="14.28515625" customWidth="1"/>
    <col min="770" max="770" width="7.28515625" customWidth="1"/>
    <col min="771" max="771" width="6.7109375" customWidth="1"/>
    <col min="773" max="773" width="12.7109375" customWidth="1"/>
    <col min="774" max="774" width="3.7109375" customWidth="1"/>
    <col min="775" max="775" width="6.28515625" customWidth="1"/>
    <col min="776" max="776" width="10.7109375" customWidth="1"/>
    <col min="777" max="786" width="10.7109375" bestFit="1" customWidth="1"/>
    <col min="787" max="787" width="9.28515625" customWidth="1"/>
    <col min="788" max="788" width="9.140625" customWidth="1"/>
    <col min="1025" max="1025" width="14.28515625" customWidth="1"/>
    <col min="1026" max="1026" width="7.28515625" customWidth="1"/>
    <col min="1027" max="1027" width="6.7109375" customWidth="1"/>
    <col min="1029" max="1029" width="12.7109375" customWidth="1"/>
    <col min="1030" max="1030" width="3.7109375" customWidth="1"/>
    <col min="1031" max="1031" width="6.28515625" customWidth="1"/>
    <col min="1032" max="1032" width="10.7109375" customWidth="1"/>
    <col min="1033" max="1042" width="10.7109375" bestFit="1" customWidth="1"/>
    <col min="1043" max="1043" width="9.28515625" customWidth="1"/>
    <col min="1044" max="1044" width="9.140625" customWidth="1"/>
    <col min="1281" max="1281" width="14.28515625" customWidth="1"/>
    <col min="1282" max="1282" width="7.28515625" customWidth="1"/>
    <col min="1283" max="1283" width="6.7109375" customWidth="1"/>
    <col min="1285" max="1285" width="12.7109375" customWidth="1"/>
    <col min="1286" max="1286" width="3.7109375" customWidth="1"/>
    <col min="1287" max="1287" width="6.28515625" customWidth="1"/>
    <col min="1288" max="1288" width="10.7109375" customWidth="1"/>
    <col min="1289" max="1298" width="10.7109375" bestFit="1" customWidth="1"/>
    <col min="1299" max="1299" width="9.28515625" customWidth="1"/>
    <col min="1300" max="1300" width="9.140625" customWidth="1"/>
    <col min="1537" max="1537" width="14.28515625" customWidth="1"/>
    <col min="1538" max="1538" width="7.28515625" customWidth="1"/>
    <col min="1539" max="1539" width="6.7109375" customWidth="1"/>
    <col min="1541" max="1541" width="12.7109375" customWidth="1"/>
    <col min="1542" max="1542" width="3.7109375" customWidth="1"/>
    <col min="1543" max="1543" width="6.28515625" customWidth="1"/>
    <col min="1544" max="1544" width="10.7109375" customWidth="1"/>
    <col min="1545" max="1554" width="10.7109375" bestFit="1" customWidth="1"/>
    <col min="1555" max="1555" width="9.28515625" customWidth="1"/>
    <col min="1556" max="1556" width="9.140625" customWidth="1"/>
    <col min="1793" max="1793" width="14.28515625" customWidth="1"/>
    <col min="1794" max="1794" width="7.28515625" customWidth="1"/>
    <col min="1795" max="1795" width="6.7109375" customWidth="1"/>
    <col min="1797" max="1797" width="12.7109375" customWidth="1"/>
    <col min="1798" max="1798" width="3.7109375" customWidth="1"/>
    <col min="1799" max="1799" width="6.28515625" customWidth="1"/>
    <col min="1800" max="1800" width="10.7109375" customWidth="1"/>
    <col min="1801" max="1810" width="10.7109375" bestFit="1" customWidth="1"/>
    <col min="1811" max="1811" width="9.28515625" customWidth="1"/>
    <col min="1812" max="1812" width="9.140625" customWidth="1"/>
    <col min="2049" max="2049" width="14.28515625" customWidth="1"/>
    <col min="2050" max="2050" width="7.28515625" customWidth="1"/>
    <col min="2051" max="2051" width="6.7109375" customWidth="1"/>
    <col min="2053" max="2053" width="12.7109375" customWidth="1"/>
    <col min="2054" max="2054" width="3.7109375" customWidth="1"/>
    <col min="2055" max="2055" width="6.28515625" customWidth="1"/>
    <col min="2056" max="2056" width="10.7109375" customWidth="1"/>
    <col min="2057" max="2066" width="10.7109375" bestFit="1" customWidth="1"/>
    <col min="2067" max="2067" width="9.28515625" customWidth="1"/>
    <col min="2068" max="2068" width="9.140625" customWidth="1"/>
    <col min="2305" max="2305" width="14.28515625" customWidth="1"/>
    <col min="2306" max="2306" width="7.28515625" customWidth="1"/>
    <col min="2307" max="2307" width="6.7109375" customWidth="1"/>
    <col min="2309" max="2309" width="12.7109375" customWidth="1"/>
    <col min="2310" max="2310" width="3.7109375" customWidth="1"/>
    <col min="2311" max="2311" width="6.28515625" customWidth="1"/>
    <col min="2312" max="2312" width="10.7109375" customWidth="1"/>
    <col min="2313" max="2322" width="10.7109375" bestFit="1" customWidth="1"/>
    <col min="2323" max="2323" width="9.28515625" customWidth="1"/>
    <col min="2324" max="2324" width="9.140625" customWidth="1"/>
    <col min="2561" max="2561" width="14.28515625" customWidth="1"/>
    <col min="2562" max="2562" width="7.28515625" customWidth="1"/>
    <col min="2563" max="2563" width="6.7109375" customWidth="1"/>
    <col min="2565" max="2565" width="12.7109375" customWidth="1"/>
    <col min="2566" max="2566" width="3.7109375" customWidth="1"/>
    <col min="2567" max="2567" width="6.28515625" customWidth="1"/>
    <col min="2568" max="2568" width="10.7109375" customWidth="1"/>
    <col min="2569" max="2578" width="10.7109375" bestFit="1" customWidth="1"/>
    <col min="2579" max="2579" width="9.28515625" customWidth="1"/>
    <col min="2580" max="2580" width="9.140625" customWidth="1"/>
    <col min="2817" max="2817" width="14.28515625" customWidth="1"/>
    <col min="2818" max="2818" width="7.28515625" customWidth="1"/>
    <col min="2819" max="2819" width="6.7109375" customWidth="1"/>
    <col min="2821" max="2821" width="12.7109375" customWidth="1"/>
    <col min="2822" max="2822" width="3.7109375" customWidth="1"/>
    <col min="2823" max="2823" width="6.28515625" customWidth="1"/>
    <col min="2824" max="2824" width="10.7109375" customWidth="1"/>
    <col min="2825" max="2834" width="10.7109375" bestFit="1" customWidth="1"/>
    <col min="2835" max="2835" width="9.28515625" customWidth="1"/>
    <col min="2836" max="2836" width="9.140625" customWidth="1"/>
    <col min="3073" max="3073" width="14.28515625" customWidth="1"/>
    <col min="3074" max="3074" width="7.28515625" customWidth="1"/>
    <col min="3075" max="3075" width="6.7109375" customWidth="1"/>
    <col min="3077" max="3077" width="12.7109375" customWidth="1"/>
    <col min="3078" max="3078" width="3.7109375" customWidth="1"/>
    <col min="3079" max="3079" width="6.28515625" customWidth="1"/>
    <col min="3080" max="3080" width="10.7109375" customWidth="1"/>
    <col min="3081" max="3090" width="10.7109375" bestFit="1" customWidth="1"/>
    <col min="3091" max="3091" width="9.28515625" customWidth="1"/>
    <col min="3092" max="3092" width="9.140625" customWidth="1"/>
    <col min="3329" max="3329" width="14.28515625" customWidth="1"/>
    <col min="3330" max="3330" width="7.28515625" customWidth="1"/>
    <col min="3331" max="3331" width="6.7109375" customWidth="1"/>
    <col min="3333" max="3333" width="12.7109375" customWidth="1"/>
    <col min="3334" max="3334" width="3.7109375" customWidth="1"/>
    <col min="3335" max="3335" width="6.28515625" customWidth="1"/>
    <col min="3336" max="3336" width="10.7109375" customWidth="1"/>
    <col min="3337" max="3346" width="10.7109375" bestFit="1" customWidth="1"/>
    <col min="3347" max="3347" width="9.28515625" customWidth="1"/>
    <col min="3348" max="3348" width="9.140625" customWidth="1"/>
    <col min="3585" max="3585" width="14.28515625" customWidth="1"/>
    <col min="3586" max="3586" width="7.28515625" customWidth="1"/>
    <col min="3587" max="3587" width="6.7109375" customWidth="1"/>
    <col min="3589" max="3589" width="12.7109375" customWidth="1"/>
    <col min="3590" max="3590" width="3.7109375" customWidth="1"/>
    <col min="3591" max="3591" width="6.28515625" customWidth="1"/>
    <col min="3592" max="3592" width="10.7109375" customWidth="1"/>
    <col min="3593" max="3602" width="10.7109375" bestFit="1" customWidth="1"/>
    <col min="3603" max="3603" width="9.28515625" customWidth="1"/>
    <col min="3604" max="3604" width="9.140625" customWidth="1"/>
    <col min="3841" max="3841" width="14.28515625" customWidth="1"/>
    <col min="3842" max="3842" width="7.28515625" customWidth="1"/>
    <col min="3843" max="3843" width="6.7109375" customWidth="1"/>
    <col min="3845" max="3845" width="12.7109375" customWidth="1"/>
    <col min="3846" max="3846" width="3.7109375" customWidth="1"/>
    <col min="3847" max="3847" width="6.28515625" customWidth="1"/>
    <col min="3848" max="3848" width="10.7109375" customWidth="1"/>
    <col min="3849" max="3858" width="10.7109375" bestFit="1" customWidth="1"/>
    <col min="3859" max="3859" width="9.28515625" customWidth="1"/>
    <col min="3860" max="3860" width="9.140625" customWidth="1"/>
    <col min="4097" max="4097" width="14.28515625" customWidth="1"/>
    <col min="4098" max="4098" width="7.28515625" customWidth="1"/>
    <col min="4099" max="4099" width="6.7109375" customWidth="1"/>
    <col min="4101" max="4101" width="12.7109375" customWidth="1"/>
    <col min="4102" max="4102" width="3.7109375" customWidth="1"/>
    <col min="4103" max="4103" width="6.28515625" customWidth="1"/>
    <col min="4104" max="4104" width="10.7109375" customWidth="1"/>
    <col min="4105" max="4114" width="10.7109375" bestFit="1" customWidth="1"/>
    <col min="4115" max="4115" width="9.28515625" customWidth="1"/>
    <col min="4116" max="4116" width="9.140625" customWidth="1"/>
    <col min="4353" max="4353" width="14.28515625" customWidth="1"/>
    <col min="4354" max="4354" width="7.28515625" customWidth="1"/>
    <col min="4355" max="4355" width="6.7109375" customWidth="1"/>
    <col min="4357" max="4357" width="12.7109375" customWidth="1"/>
    <col min="4358" max="4358" width="3.7109375" customWidth="1"/>
    <col min="4359" max="4359" width="6.28515625" customWidth="1"/>
    <col min="4360" max="4360" width="10.7109375" customWidth="1"/>
    <col min="4361" max="4370" width="10.7109375" bestFit="1" customWidth="1"/>
    <col min="4371" max="4371" width="9.28515625" customWidth="1"/>
    <col min="4372" max="4372" width="9.140625" customWidth="1"/>
    <col min="4609" max="4609" width="14.28515625" customWidth="1"/>
    <col min="4610" max="4610" width="7.28515625" customWidth="1"/>
    <col min="4611" max="4611" width="6.7109375" customWidth="1"/>
    <col min="4613" max="4613" width="12.7109375" customWidth="1"/>
    <col min="4614" max="4614" width="3.7109375" customWidth="1"/>
    <col min="4615" max="4615" width="6.28515625" customWidth="1"/>
    <col min="4616" max="4616" width="10.7109375" customWidth="1"/>
    <col min="4617" max="4626" width="10.7109375" bestFit="1" customWidth="1"/>
    <col min="4627" max="4627" width="9.28515625" customWidth="1"/>
    <col min="4628" max="4628" width="9.140625" customWidth="1"/>
    <col min="4865" max="4865" width="14.28515625" customWidth="1"/>
    <col min="4866" max="4866" width="7.28515625" customWidth="1"/>
    <col min="4867" max="4867" width="6.7109375" customWidth="1"/>
    <col min="4869" max="4869" width="12.7109375" customWidth="1"/>
    <col min="4870" max="4870" width="3.7109375" customWidth="1"/>
    <col min="4871" max="4871" width="6.28515625" customWidth="1"/>
    <col min="4872" max="4872" width="10.7109375" customWidth="1"/>
    <col min="4873" max="4882" width="10.7109375" bestFit="1" customWidth="1"/>
    <col min="4883" max="4883" width="9.28515625" customWidth="1"/>
    <col min="4884" max="4884" width="9.140625" customWidth="1"/>
    <col min="5121" max="5121" width="14.28515625" customWidth="1"/>
    <col min="5122" max="5122" width="7.28515625" customWidth="1"/>
    <col min="5123" max="5123" width="6.7109375" customWidth="1"/>
    <col min="5125" max="5125" width="12.7109375" customWidth="1"/>
    <col min="5126" max="5126" width="3.7109375" customWidth="1"/>
    <col min="5127" max="5127" width="6.28515625" customWidth="1"/>
    <col min="5128" max="5128" width="10.7109375" customWidth="1"/>
    <col min="5129" max="5138" width="10.7109375" bestFit="1" customWidth="1"/>
    <col min="5139" max="5139" width="9.28515625" customWidth="1"/>
    <col min="5140" max="5140" width="9.140625" customWidth="1"/>
    <col min="5377" max="5377" width="14.28515625" customWidth="1"/>
    <col min="5378" max="5378" width="7.28515625" customWidth="1"/>
    <col min="5379" max="5379" width="6.7109375" customWidth="1"/>
    <col min="5381" max="5381" width="12.7109375" customWidth="1"/>
    <col min="5382" max="5382" width="3.7109375" customWidth="1"/>
    <col min="5383" max="5383" width="6.28515625" customWidth="1"/>
    <col min="5384" max="5384" width="10.7109375" customWidth="1"/>
    <col min="5385" max="5394" width="10.7109375" bestFit="1" customWidth="1"/>
    <col min="5395" max="5395" width="9.28515625" customWidth="1"/>
    <col min="5396" max="5396" width="9.140625" customWidth="1"/>
    <col min="5633" max="5633" width="14.28515625" customWidth="1"/>
    <col min="5634" max="5634" width="7.28515625" customWidth="1"/>
    <col min="5635" max="5635" width="6.7109375" customWidth="1"/>
    <col min="5637" max="5637" width="12.7109375" customWidth="1"/>
    <col min="5638" max="5638" width="3.7109375" customWidth="1"/>
    <col min="5639" max="5639" width="6.28515625" customWidth="1"/>
    <col min="5640" max="5640" width="10.7109375" customWidth="1"/>
    <col min="5641" max="5650" width="10.7109375" bestFit="1" customWidth="1"/>
    <col min="5651" max="5651" width="9.28515625" customWidth="1"/>
    <col min="5652" max="5652" width="9.140625" customWidth="1"/>
    <col min="5889" max="5889" width="14.28515625" customWidth="1"/>
    <col min="5890" max="5890" width="7.28515625" customWidth="1"/>
    <col min="5891" max="5891" width="6.7109375" customWidth="1"/>
    <col min="5893" max="5893" width="12.7109375" customWidth="1"/>
    <col min="5894" max="5894" width="3.7109375" customWidth="1"/>
    <col min="5895" max="5895" width="6.28515625" customWidth="1"/>
    <col min="5896" max="5896" width="10.7109375" customWidth="1"/>
    <col min="5897" max="5906" width="10.7109375" bestFit="1" customWidth="1"/>
    <col min="5907" max="5907" width="9.28515625" customWidth="1"/>
    <col min="5908" max="5908" width="9.140625" customWidth="1"/>
    <col min="6145" max="6145" width="14.28515625" customWidth="1"/>
    <col min="6146" max="6146" width="7.28515625" customWidth="1"/>
    <col min="6147" max="6147" width="6.7109375" customWidth="1"/>
    <col min="6149" max="6149" width="12.7109375" customWidth="1"/>
    <col min="6150" max="6150" width="3.7109375" customWidth="1"/>
    <col min="6151" max="6151" width="6.28515625" customWidth="1"/>
    <col min="6152" max="6152" width="10.7109375" customWidth="1"/>
    <col min="6153" max="6162" width="10.7109375" bestFit="1" customWidth="1"/>
    <col min="6163" max="6163" width="9.28515625" customWidth="1"/>
    <col min="6164" max="6164" width="9.140625" customWidth="1"/>
    <col min="6401" max="6401" width="14.28515625" customWidth="1"/>
    <col min="6402" max="6402" width="7.28515625" customWidth="1"/>
    <col min="6403" max="6403" width="6.7109375" customWidth="1"/>
    <col min="6405" max="6405" width="12.7109375" customWidth="1"/>
    <col min="6406" max="6406" width="3.7109375" customWidth="1"/>
    <col min="6407" max="6407" width="6.28515625" customWidth="1"/>
    <col min="6408" max="6408" width="10.7109375" customWidth="1"/>
    <col min="6409" max="6418" width="10.7109375" bestFit="1" customWidth="1"/>
    <col min="6419" max="6419" width="9.28515625" customWidth="1"/>
    <col min="6420" max="6420" width="9.140625" customWidth="1"/>
    <col min="6657" max="6657" width="14.28515625" customWidth="1"/>
    <col min="6658" max="6658" width="7.28515625" customWidth="1"/>
    <col min="6659" max="6659" width="6.7109375" customWidth="1"/>
    <col min="6661" max="6661" width="12.7109375" customWidth="1"/>
    <col min="6662" max="6662" width="3.7109375" customWidth="1"/>
    <col min="6663" max="6663" width="6.28515625" customWidth="1"/>
    <col min="6664" max="6664" width="10.7109375" customWidth="1"/>
    <col min="6665" max="6674" width="10.7109375" bestFit="1" customWidth="1"/>
    <col min="6675" max="6675" width="9.28515625" customWidth="1"/>
    <col min="6676" max="6676" width="9.140625" customWidth="1"/>
    <col min="6913" max="6913" width="14.28515625" customWidth="1"/>
    <col min="6914" max="6914" width="7.28515625" customWidth="1"/>
    <col min="6915" max="6915" width="6.7109375" customWidth="1"/>
    <col min="6917" max="6917" width="12.7109375" customWidth="1"/>
    <col min="6918" max="6918" width="3.7109375" customWidth="1"/>
    <col min="6919" max="6919" width="6.28515625" customWidth="1"/>
    <col min="6920" max="6920" width="10.7109375" customWidth="1"/>
    <col min="6921" max="6930" width="10.7109375" bestFit="1" customWidth="1"/>
    <col min="6931" max="6931" width="9.28515625" customWidth="1"/>
    <col min="6932" max="6932" width="9.140625" customWidth="1"/>
    <col min="7169" max="7169" width="14.28515625" customWidth="1"/>
    <col min="7170" max="7170" width="7.28515625" customWidth="1"/>
    <col min="7171" max="7171" width="6.7109375" customWidth="1"/>
    <col min="7173" max="7173" width="12.7109375" customWidth="1"/>
    <col min="7174" max="7174" width="3.7109375" customWidth="1"/>
    <col min="7175" max="7175" width="6.28515625" customWidth="1"/>
    <col min="7176" max="7176" width="10.7109375" customWidth="1"/>
    <col min="7177" max="7186" width="10.7109375" bestFit="1" customWidth="1"/>
    <col min="7187" max="7187" width="9.28515625" customWidth="1"/>
    <col min="7188" max="7188" width="9.140625" customWidth="1"/>
    <col min="7425" max="7425" width="14.28515625" customWidth="1"/>
    <col min="7426" max="7426" width="7.28515625" customWidth="1"/>
    <col min="7427" max="7427" width="6.7109375" customWidth="1"/>
    <col min="7429" max="7429" width="12.7109375" customWidth="1"/>
    <col min="7430" max="7430" width="3.7109375" customWidth="1"/>
    <col min="7431" max="7431" width="6.28515625" customWidth="1"/>
    <col min="7432" max="7432" width="10.7109375" customWidth="1"/>
    <col min="7433" max="7442" width="10.7109375" bestFit="1" customWidth="1"/>
    <col min="7443" max="7443" width="9.28515625" customWidth="1"/>
    <col min="7444" max="7444" width="9.140625" customWidth="1"/>
    <col min="7681" max="7681" width="14.28515625" customWidth="1"/>
    <col min="7682" max="7682" width="7.28515625" customWidth="1"/>
    <col min="7683" max="7683" width="6.7109375" customWidth="1"/>
    <col min="7685" max="7685" width="12.7109375" customWidth="1"/>
    <col min="7686" max="7686" width="3.7109375" customWidth="1"/>
    <col min="7687" max="7687" width="6.28515625" customWidth="1"/>
    <col min="7688" max="7688" width="10.7109375" customWidth="1"/>
    <col min="7689" max="7698" width="10.7109375" bestFit="1" customWidth="1"/>
    <col min="7699" max="7699" width="9.28515625" customWidth="1"/>
    <col min="7700" max="7700" width="9.140625" customWidth="1"/>
    <col min="7937" max="7937" width="14.28515625" customWidth="1"/>
    <col min="7938" max="7938" width="7.28515625" customWidth="1"/>
    <col min="7939" max="7939" width="6.7109375" customWidth="1"/>
    <col min="7941" max="7941" width="12.7109375" customWidth="1"/>
    <col min="7942" max="7942" width="3.7109375" customWidth="1"/>
    <col min="7943" max="7943" width="6.28515625" customWidth="1"/>
    <col min="7944" max="7944" width="10.7109375" customWidth="1"/>
    <col min="7945" max="7954" width="10.7109375" bestFit="1" customWidth="1"/>
    <col min="7955" max="7955" width="9.28515625" customWidth="1"/>
    <col min="7956" max="7956" width="9.140625" customWidth="1"/>
    <col min="8193" max="8193" width="14.28515625" customWidth="1"/>
    <col min="8194" max="8194" width="7.28515625" customWidth="1"/>
    <col min="8195" max="8195" width="6.7109375" customWidth="1"/>
    <col min="8197" max="8197" width="12.7109375" customWidth="1"/>
    <col min="8198" max="8198" width="3.7109375" customWidth="1"/>
    <col min="8199" max="8199" width="6.28515625" customWidth="1"/>
    <col min="8200" max="8200" width="10.7109375" customWidth="1"/>
    <col min="8201" max="8210" width="10.7109375" bestFit="1" customWidth="1"/>
    <col min="8211" max="8211" width="9.28515625" customWidth="1"/>
    <col min="8212" max="8212" width="9.140625" customWidth="1"/>
    <col min="8449" max="8449" width="14.28515625" customWidth="1"/>
    <col min="8450" max="8450" width="7.28515625" customWidth="1"/>
    <col min="8451" max="8451" width="6.7109375" customWidth="1"/>
    <col min="8453" max="8453" width="12.7109375" customWidth="1"/>
    <col min="8454" max="8454" width="3.7109375" customWidth="1"/>
    <col min="8455" max="8455" width="6.28515625" customWidth="1"/>
    <col min="8456" max="8456" width="10.7109375" customWidth="1"/>
    <col min="8457" max="8466" width="10.7109375" bestFit="1" customWidth="1"/>
    <col min="8467" max="8467" width="9.28515625" customWidth="1"/>
    <col min="8468" max="8468" width="9.140625" customWidth="1"/>
    <col min="8705" max="8705" width="14.28515625" customWidth="1"/>
    <col min="8706" max="8706" width="7.28515625" customWidth="1"/>
    <col min="8707" max="8707" width="6.7109375" customWidth="1"/>
    <col min="8709" max="8709" width="12.7109375" customWidth="1"/>
    <col min="8710" max="8710" width="3.7109375" customWidth="1"/>
    <col min="8711" max="8711" width="6.28515625" customWidth="1"/>
    <col min="8712" max="8712" width="10.7109375" customWidth="1"/>
    <col min="8713" max="8722" width="10.7109375" bestFit="1" customWidth="1"/>
    <col min="8723" max="8723" width="9.28515625" customWidth="1"/>
    <col min="8724" max="8724" width="9.140625" customWidth="1"/>
    <col min="8961" max="8961" width="14.28515625" customWidth="1"/>
    <col min="8962" max="8962" width="7.28515625" customWidth="1"/>
    <col min="8963" max="8963" width="6.7109375" customWidth="1"/>
    <col min="8965" max="8965" width="12.7109375" customWidth="1"/>
    <col min="8966" max="8966" width="3.7109375" customWidth="1"/>
    <col min="8967" max="8967" width="6.28515625" customWidth="1"/>
    <col min="8968" max="8968" width="10.7109375" customWidth="1"/>
    <col min="8969" max="8978" width="10.7109375" bestFit="1" customWidth="1"/>
    <col min="8979" max="8979" width="9.28515625" customWidth="1"/>
    <col min="8980" max="8980" width="9.140625" customWidth="1"/>
    <col min="9217" max="9217" width="14.28515625" customWidth="1"/>
    <col min="9218" max="9218" width="7.28515625" customWidth="1"/>
    <col min="9219" max="9219" width="6.7109375" customWidth="1"/>
    <col min="9221" max="9221" width="12.7109375" customWidth="1"/>
    <col min="9222" max="9222" width="3.7109375" customWidth="1"/>
    <col min="9223" max="9223" width="6.28515625" customWidth="1"/>
    <col min="9224" max="9224" width="10.7109375" customWidth="1"/>
    <col min="9225" max="9234" width="10.7109375" bestFit="1" customWidth="1"/>
    <col min="9235" max="9235" width="9.28515625" customWidth="1"/>
    <col min="9236" max="9236" width="9.140625" customWidth="1"/>
    <col min="9473" max="9473" width="14.28515625" customWidth="1"/>
    <col min="9474" max="9474" width="7.28515625" customWidth="1"/>
    <col min="9475" max="9475" width="6.7109375" customWidth="1"/>
    <col min="9477" max="9477" width="12.7109375" customWidth="1"/>
    <col min="9478" max="9478" width="3.7109375" customWidth="1"/>
    <col min="9479" max="9479" width="6.28515625" customWidth="1"/>
    <col min="9480" max="9480" width="10.7109375" customWidth="1"/>
    <col min="9481" max="9490" width="10.7109375" bestFit="1" customWidth="1"/>
    <col min="9491" max="9491" width="9.28515625" customWidth="1"/>
    <col min="9492" max="9492" width="9.140625" customWidth="1"/>
    <col min="9729" max="9729" width="14.28515625" customWidth="1"/>
    <col min="9730" max="9730" width="7.28515625" customWidth="1"/>
    <col min="9731" max="9731" width="6.7109375" customWidth="1"/>
    <col min="9733" max="9733" width="12.7109375" customWidth="1"/>
    <col min="9734" max="9734" width="3.7109375" customWidth="1"/>
    <col min="9735" max="9735" width="6.28515625" customWidth="1"/>
    <col min="9736" max="9736" width="10.7109375" customWidth="1"/>
    <col min="9737" max="9746" width="10.7109375" bestFit="1" customWidth="1"/>
    <col min="9747" max="9747" width="9.28515625" customWidth="1"/>
    <col min="9748" max="9748" width="9.140625" customWidth="1"/>
    <col min="9985" max="9985" width="14.28515625" customWidth="1"/>
    <col min="9986" max="9986" width="7.28515625" customWidth="1"/>
    <col min="9987" max="9987" width="6.7109375" customWidth="1"/>
    <col min="9989" max="9989" width="12.7109375" customWidth="1"/>
    <col min="9990" max="9990" width="3.7109375" customWidth="1"/>
    <col min="9991" max="9991" width="6.28515625" customWidth="1"/>
    <col min="9992" max="9992" width="10.7109375" customWidth="1"/>
    <col min="9993" max="10002" width="10.7109375" bestFit="1" customWidth="1"/>
    <col min="10003" max="10003" width="9.28515625" customWidth="1"/>
    <col min="10004" max="10004" width="9.140625" customWidth="1"/>
    <col min="10241" max="10241" width="14.28515625" customWidth="1"/>
    <col min="10242" max="10242" width="7.28515625" customWidth="1"/>
    <col min="10243" max="10243" width="6.7109375" customWidth="1"/>
    <col min="10245" max="10245" width="12.7109375" customWidth="1"/>
    <col min="10246" max="10246" width="3.7109375" customWidth="1"/>
    <col min="10247" max="10247" width="6.28515625" customWidth="1"/>
    <col min="10248" max="10248" width="10.7109375" customWidth="1"/>
    <col min="10249" max="10258" width="10.7109375" bestFit="1" customWidth="1"/>
    <col min="10259" max="10259" width="9.28515625" customWidth="1"/>
    <col min="10260" max="10260" width="9.140625" customWidth="1"/>
    <col min="10497" max="10497" width="14.28515625" customWidth="1"/>
    <col min="10498" max="10498" width="7.28515625" customWidth="1"/>
    <col min="10499" max="10499" width="6.7109375" customWidth="1"/>
    <col min="10501" max="10501" width="12.7109375" customWidth="1"/>
    <col min="10502" max="10502" width="3.7109375" customWidth="1"/>
    <col min="10503" max="10503" width="6.28515625" customWidth="1"/>
    <col min="10504" max="10504" width="10.7109375" customWidth="1"/>
    <col min="10505" max="10514" width="10.7109375" bestFit="1" customWidth="1"/>
    <col min="10515" max="10515" width="9.28515625" customWidth="1"/>
    <col min="10516" max="10516" width="9.140625" customWidth="1"/>
    <col min="10753" max="10753" width="14.28515625" customWidth="1"/>
    <col min="10754" max="10754" width="7.28515625" customWidth="1"/>
    <col min="10755" max="10755" width="6.7109375" customWidth="1"/>
    <col min="10757" max="10757" width="12.7109375" customWidth="1"/>
    <col min="10758" max="10758" width="3.7109375" customWidth="1"/>
    <col min="10759" max="10759" width="6.28515625" customWidth="1"/>
    <col min="10760" max="10760" width="10.7109375" customWidth="1"/>
    <col min="10761" max="10770" width="10.7109375" bestFit="1" customWidth="1"/>
    <col min="10771" max="10771" width="9.28515625" customWidth="1"/>
    <col min="10772" max="10772" width="9.140625" customWidth="1"/>
    <col min="11009" max="11009" width="14.28515625" customWidth="1"/>
    <col min="11010" max="11010" width="7.28515625" customWidth="1"/>
    <col min="11011" max="11011" width="6.7109375" customWidth="1"/>
    <col min="11013" max="11013" width="12.7109375" customWidth="1"/>
    <col min="11014" max="11014" width="3.7109375" customWidth="1"/>
    <col min="11015" max="11015" width="6.28515625" customWidth="1"/>
    <col min="11016" max="11016" width="10.7109375" customWidth="1"/>
    <col min="11017" max="11026" width="10.7109375" bestFit="1" customWidth="1"/>
    <col min="11027" max="11027" width="9.28515625" customWidth="1"/>
    <col min="11028" max="11028" width="9.140625" customWidth="1"/>
    <col min="11265" max="11265" width="14.28515625" customWidth="1"/>
    <col min="11266" max="11266" width="7.28515625" customWidth="1"/>
    <col min="11267" max="11267" width="6.7109375" customWidth="1"/>
    <col min="11269" max="11269" width="12.7109375" customWidth="1"/>
    <col min="11270" max="11270" width="3.7109375" customWidth="1"/>
    <col min="11271" max="11271" width="6.28515625" customWidth="1"/>
    <col min="11272" max="11272" width="10.7109375" customWidth="1"/>
    <col min="11273" max="11282" width="10.7109375" bestFit="1" customWidth="1"/>
    <col min="11283" max="11283" width="9.28515625" customWidth="1"/>
    <col min="11284" max="11284" width="9.140625" customWidth="1"/>
    <col min="11521" max="11521" width="14.28515625" customWidth="1"/>
    <col min="11522" max="11522" width="7.28515625" customWidth="1"/>
    <col min="11523" max="11523" width="6.7109375" customWidth="1"/>
    <col min="11525" max="11525" width="12.7109375" customWidth="1"/>
    <col min="11526" max="11526" width="3.7109375" customWidth="1"/>
    <col min="11527" max="11527" width="6.28515625" customWidth="1"/>
    <col min="11528" max="11528" width="10.7109375" customWidth="1"/>
    <col min="11529" max="11538" width="10.7109375" bestFit="1" customWidth="1"/>
    <col min="11539" max="11539" width="9.28515625" customWidth="1"/>
    <col min="11540" max="11540" width="9.140625" customWidth="1"/>
    <col min="11777" max="11777" width="14.28515625" customWidth="1"/>
    <col min="11778" max="11778" width="7.28515625" customWidth="1"/>
    <col min="11779" max="11779" width="6.7109375" customWidth="1"/>
    <col min="11781" max="11781" width="12.7109375" customWidth="1"/>
    <col min="11782" max="11782" width="3.7109375" customWidth="1"/>
    <col min="11783" max="11783" width="6.28515625" customWidth="1"/>
    <col min="11784" max="11784" width="10.7109375" customWidth="1"/>
    <col min="11785" max="11794" width="10.7109375" bestFit="1" customWidth="1"/>
    <col min="11795" max="11795" width="9.28515625" customWidth="1"/>
    <col min="11796" max="11796" width="9.140625" customWidth="1"/>
    <col min="12033" max="12033" width="14.28515625" customWidth="1"/>
    <col min="12034" max="12034" width="7.28515625" customWidth="1"/>
    <col min="12035" max="12035" width="6.7109375" customWidth="1"/>
    <col min="12037" max="12037" width="12.7109375" customWidth="1"/>
    <col min="12038" max="12038" width="3.7109375" customWidth="1"/>
    <col min="12039" max="12039" width="6.28515625" customWidth="1"/>
    <col min="12040" max="12040" width="10.7109375" customWidth="1"/>
    <col min="12041" max="12050" width="10.7109375" bestFit="1" customWidth="1"/>
    <col min="12051" max="12051" width="9.28515625" customWidth="1"/>
    <col min="12052" max="12052" width="9.140625" customWidth="1"/>
    <col min="12289" max="12289" width="14.28515625" customWidth="1"/>
    <col min="12290" max="12290" width="7.28515625" customWidth="1"/>
    <col min="12291" max="12291" width="6.7109375" customWidth="1"/>
    <col min="12293" max="12293" width="12.7109375" customWidth="1"/>
    <col min="12294" max="12294" width="3.7109375" customWidth="1"/>
    <col min="12295" max="12295" width="6.28515625" customWidth="1"/>
    <col min="12296" max="12296" width="10.7109375" customWidth="1"/>
    <col min="12297" max="12306" width="10.7109375" bestFit="1" customWidth="1"/>
    <col min="12307" max="12307" width="9.28515625" customWidth="1"/>
    <col min="12308" max="12308" width="9.140625" customWidth="1"/>
    <col min="12545" max="12545" width="14.28515625" customWidth="1"/>
    <col min="12546" max="12546" width="7.28515625" customWidth="1"/>
    <col min="12547" max="12547" width="6.7109375" customWidth="1"/>
    <col min="12549" max="12549" width="12.7109375" customWidth="1"/>
    <col min="12550" max="12550" width="3.7109375" customWidth="1"/>
    <col min="12551" max="12551" width="6.28515625" customWidth="1"/>
    <col min="12552" max="12552" width="10.7109375" customWidth="1"/>
    <col min="12553" max="12562" width="10.7109375" bestFit="1" customWidth="1"/>
    <col min="12563" max="12563" width="9.28515625" customWidth="1"/>
    <col min="12564" max="12564" width="9.140625" customWidth="1"/>
    <col min="12801" max="12801" width="14.28515625" customWidth="1"/>
    <col min="12802" max="12802" width="7.28515625" customWidth="1"/>
    <col min="12803" max="12803" width="6.7109375" customWidth="1"/>
    <col min="12805" max="12805" width="12.7109375" customWidth="1"/>
    <col min="12806" max="12806" width="3.7109375" customWidth="1"/>
    <col min="12807" max="12807" width="6.28515625" customWidth="1"/>
    <col min="12808" max="12808" width="10.7109375" customWidth="1"/>
    <col min="12809" max="12818" width="10.7109375" bestFit="1" customWidth="1"/>
    <col min="12819" max="12819" width="9.28515625" customWidth="1"/>
    <col min="12820" max="12820" width="9.140625" customWidth="1"/>
    <col min="13057" max="13057" width="14.28515625" customWidth="1"/>
    <col min="13058" max="13058" width="7.28515625" customWidth="1"/>
    <col min="13059" max="13059" width="6.7109375" customWidth="1"/>
    <col min="13061" max="13061" width="12.7109375" customWidth="1"/>
    <col min="13062" max="13062" width="3.7109375" customWidth="1"/>
    <col min="13063" max="13063" width="6.28515625" customWidth="1"/>
    <col min="13064" max="13064" width="10.7109375" customWidth="1"/>
    <col min="13065" max="13074" width="10.7109375" bestFit="1" customWidth="1"/>
    <col min="13075" max="13075" width="9.28515625" customWidth="1"/>
    <col min="13076" max="13076" width="9.140625" customWidth="1"/>
    <col min="13313" max="13313" width="14.28515625" customWidth="1"/>
    <col min="13314" max="13314" width="7.28515625" customWidth="1"/>
    <col min="13315" max="13315" width="6.7109375" customWidth="1"/>
    <col min="13317" max="13317" width="12.7109375" customWidth="1"/>
    <col min="13318" max="13318" width="3.7109375" customWidth="1"/>
    <col min="13319" max="13319" width="6.28515625" customWidth="1"/>
    <col min="13320" max="13320" width="10.7109375" customWidth="1"/>
    <col min="13321" max="13330" width="10.7109375" bestFit="1" customWidth="1"/>
    <col min="13331" max="13331" width="9.28515625" customWidth="1"/>
    <col min="13332" max="13332" width="9.140625" customWidth="1"/>
    <col min="13569" max="13569" width="14.28515625" customWidth="1"/>
    <col min="13570" max="13570" width="7.28515625" customWidth="1"/>
    <col min="13571" max="13571" width="6.7109375" customWidth="1"/>
    <col min="13573" max="13573" width="12.7109375" customWidth="1"/>
    <col min="13574" max="13574" width="3.7109375" customWidth="1"/>
    <col min="13575" max="13575" width="6.28515625" customWidth="1"/>
    <col min="13576" max="13576" width="10.7109375" customWidth="1"/>
    <col min="13577" max="13586" width="10.7109375" bestFit="1" customWidth="1"/>
    <col min="13587" max="13587" width="9.28515625" customWidth="1"/>
    <col min="13588" max="13588" width="9.140625" customWidth="1"/>
    <col min="13825" max="13825" width="14.28515625" customWidth="1"/>
    <col min="13826" max="13826" width="7.28515625" customWidth="1"/>
    <col min="13827" max="13827" width="6.7109375" customWidth="1"/>
    <col min="13829" max="13829" width="12.7109375" customWidth="1"/>
    <col min="13830" max="13830" width="3.7109375" customWidth="1"/>
    <col min="13831" max="13831" width="6.28515625" customWidth="1"/>
    <col min="13832" max="13832" width="10.7109375" customWidth="1"/>
    <col min="13833" max="13842" width="10.7109375" bestFit="1" customWidth="1"/>
    <col min="13843" max="13843" width="9.28515625" customWidth="1"/>
    <col min="13844" max="13844" width="9.140625" customWidth="1"/>
    <col min="14081" max="14081" width="14.28515625" customWidth="1"/>
    <col min="14082" max="14082" width="7.28515625" customWidth="1"/>
    <col min="14083" max="14083" width="6.7109375" customWidth="1"/>
    <col min="14085" max="14085" width="12.7109375" customWidth="1"/>
    <col min="14086" max="14086" width="3.7109375" customWidth="1"/>
    <col min="14087" max="14087" width="6.28515625" customWidth="1"/>
    <col min="14088" max="14088" width="10.7109375" customWidth="1"/>
    <col min="14089" max="14098" width="10.7109375" bestFit="1" customWidth="1"/>
    <col min="14099" max="14099" width="9.28515625" customWidth="1"/>
    <col min="14100" max="14100" width="9.140625" customWidth="1"/>
    <col min="14337" max="14337" width="14.28515625" customWidth="1"/>
    <col min="14338" max="14338" width="7.28515625" customWidth="1"/>
    <col min="14339" max="14339" width="6.7109375" customWidth="1"/>
    <col min="14341" max="14341" width="12.7109375" customWidth="1"/>
    <col min="14342" max="14342" width="3.7109375" customWidth="1"/>
    <col min="14343" max="14343" width="6.28515625" customWidth="1"/>
    <col min="14344" max="14344" width="10.7109375" customWidth="1"/>
    <col min="14345" max="14354" width="10.7109375" bestFit="1" customWidth="1"/>
    <col min="14355" max="14355" width="9.28515625" customWidth="1"/>
    <col min="14356" max="14356" width="9.140625" customWidth="1"/>
    <col min="14593" max="14593" width="14.28515625" customWidth="1"/>
    <col min="14594" max="14594" width="7.28515625" customWidth="1"/>
    <col min="14595" max="14595" width="6.7109375" customWidth="1"/>
    <col min="14597" max="14597" width="12.7109375" customWidth="1"/>
    <col min="14598" max="14598" width="3.7109375" customWidth="1"/>
    <col min="14599" max="14599" width="6.28515625" customWidth="1"/>
    <col min="14600" max="14600" width="10.7109375" customWidth="1"/>
    <col min="14601" max="14610" width="10.7109375" bestFit="1" customWidth="1"/>
    <col min="14611" max="14611" width="9.28515625" customWidth="1"/>
    <col min="14612" max="14612" width="9.140625" customWidth="1"/>
    <col min="14849" max="14849" width="14.28515625" customWidth="1"/>
    <col min="14850" max="14850" width="7.28515625" customWidth="1"/>
    <col min="14851" max="14851" width="6.7109375" customWidth="1"/>
    <col min="14853" max="14853" width="12.7109375" customWidth="1"/>
    <col min="14854" max="14854" width="3.7109375" customWidth="1"/>
    <col min="14855" max="14855" width="6.28515625" customWidth="1"/>
    <col min="14856" max="14856" width="10.7109375" customWidth="1"/>
    <col min="14857" max="14866" width="10.7109375" bestFit="1" customWidth="1"/>
    <col min="14867" max="14867" width="9.28515625" customWidth="1"/>
    <col min="14868" max="14868" width="9.140625" customWidth="1"/>
    <col min="15105" max="15105" width="14.28515625" customWidth="1"/>
    <col min="15106" max="15106" width="7.28515625" customWidth="1"/>
    <col min="15107" max="15107" width="6.7109375" customWidth="1"/>
    <col min="15109" max="15109" width="12.7109375" customWidth="1"/>
    <col min="15110" max="15110" width="3.7109375" customWidth="1"/>
    <col min="15111" max="15111" width="6.28515625" customWidth="1"/>
    <col min="15112" max="15112" width="10.7109375" customWidth="1"/>
    <col min="15113" max="15122" width="10.7109375" bestFit="1" customWidth="1"/>
    <col min="15123" max="15123" width="9.28515625" customWidth="1"/>
    <col min="15124" max="15124" width="9.140625" customWidth="1"/>
    <col min="15361" max="15361" width="14.28515625" customWidth="1"/>
    <col min="15362" max="15362" width="7.28515625" customWidth="1"/>
    <col min="15363" max="15363" width="6.7109375" customWidth="1"/>
    <col min="15365" max="15365" width="12.7109375" customWidth="1"/>
    <col min="15366" max="15366" width="3.7109375" customWidth="1"/>
    <col min="15367" max="15367" width="6.28515625" customWidth="1"/>
    <col min="15368" max="15368" width="10.7109375" customWidth="1"/>
    <col min="15369" max="15378" width="10.7109375" bestFit="1" customWidth="1"/>
    <col min="15379" max="15379" width="9.28515625" customWidth="1"/>
    <col min="15380" max="15380" width="9.140625" customWidth="1"/>
    <col min="15617" max="15617" width="14.28515625" customWidth="1"/>
    <col min="15618" max="15618" width="7.28515625" customWidth="1"/>
    <col min="15619" max="15619" width="6.7109375" customWidth="1"/>
    <col min="15621" max="15621" width="12.7109375" customWidth="1"/>
    <col min="15622" max="15622" width="3.7109375" customWidth="1"/>
    <col min="15623" max="15623" width="6.28515625" customWidth="1"/>
    <col min="15624" max="15624" width="10.7109375" customWidth="1"/>
    <col min="15625" max="15634" width="10.7109375" bestFit="1" customWidth="1"/>
    <col min="15635" max="15635" width="9.28515625" customWidth="1"/>
    <col min="15636" max="15636" width="9.140625" customWidth="1"/>
    <col min="15873" max="15873" width="14.28515625" customWidth="1"/>
    <col min="15874" max="15874" width="7.28515625" customWidth="1"/>
    <col min="15875" max="15875" width="6.7109375" customWidth="1"/>
    <col min="15877" max="15877" width="12.7109375" customWidth="1"/>
    <col min="15878" max="15878" width="3.7109375" customWidth="1"/>
    <col min="15879" max="15879" width="6.28515625" customWidth="1"/>
    <col min="15880" max="15880" width="10.7109375" customWidth="1"/>
    <col min="15881" max="15890" width="10.7109375" bestFit="1" customWidth="1"/>
    <col min="15891" max="15891" width="9.28515625" customWidth="1"/>
    <col min="15892" max="15892" width="9.140625" customWidth="1"/>
    <col min="16129" max="16129" width="14.28515625" customWidth="1"/>
    <col min="16130" max="16130" width="7.28515625" customWidth="1"/>
    <col min="16131" max="16131" width="6.7109375" customWidth="1"/>
    <col min="16133" max="16133" width="12.7109375" customWidth="1"/>
    <col min="16134" max="16134" width="3.7109375" customWidth="1"/>
    <col min="16135" max="16135" width="6.28515625" customWidth="1"/>
    <col min="16136" max="16136" width="10.7109375" customWidth="1"/>
    <col min="16137" max="16146" width="10.7109375" bestFit="1" customWidth="1"/>
    <col min="16147" max="16147" width="9.28515625" customWidth="1"/>
    <col min="16148" max="16148" width="9.140625" customWidth="1"/>
  </cols>
  <sheetData>
    <row r="1" spans="1:20" hidden="1" x14ac:dyDescent="0.25"/>
    <row r="2" spans="1:20" hidden="1" x14ac:dyDescent="0.25"/>
    <row r="3" spans="1:20" x14ac:dyDescent="0.25">
      <c r="A3" s="154" t="s">
        <v>290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20" hidden="1" x14ac:dyDescent="0.25"/>
    <row r="6" spans="1:20" ht="96" x14ac:dyDescent="0.25">
      <c r="A6" s="106" t="s">
        <v>291</v>
      </c>
      <c r="B6" s="106" t="s">
        <v>292</v>
      </c>
      <c r="C6" s="106" t="s">
        <v>293</v>
      </c>
      <c r="D6" s="106" t="s">
        <v>294</v>
      </c>
      <c r="E6" s="106" t="s">
        <v>295</v>
      </c>
      <c r="F6" s="106" t="s">
        <v>296</v>
      </c>
      <c r="G6" s="106" t="s">
        <v>297</v>
      </c>
      <c r="H6" s="106" t="s">
        <v>298</v>
      </c>
      <c r="I6" s="106" t="s">
        <v>299</v>
      </c>
      <c r="J6" s="106" t="s">
        <v>300</v>
      </c>
      <c r="K6" s="106" t="s">
        <v>301</v>
      </c>
      <c r="L6" s="106" t="s">
        <v>302</v>
      </c>
      <c r="M6" s="106" t="s">
        <v>303</v>
      </c>
      <c r="N6" s="106" t="s">
        <v>304</v>
      </c>
      <c r="O6" s="106" t="s">
        <v>305</v>
      </c>
      <c r="P6" s="106" t="s">
        <v>306</v>
      </c>
      <c r="Q6" s="106" t="s">
        <v>307</v>
      </c>
      <c r="R6" s="106" t="s">
        <v>308</v>
      </c>
      <c r="S6" s="106" t="s">
        <v>309</v>
      </c>
      <c r="T6" s="106" t="s">
        <v>310</v>
      </c>
    </row>
    <row r="7" spans="1:20" ht="13.15" hidden="1" customHeight="1" x14ac:dyDescent="0.25">
      <c r="A7" s="155" t="s">
        <v>311</v>
      </c>
      <c r="B7" s="107"/>
      <c r="C7" s="107" t="s">
        <v>312</v>
      </c>
      <c r="D7" s="107" t="s">
        <v>313</v>
      </c>
      <c r="E7" s="107" t="s">
        <v>314</v>
      </c>
      <c r="F7" s="107"/>
      <c r="G7" s="107"/>
      <c r="H7" s="108">
        <f>I7+J7+K7+L7+M7+N7+O7+P7+Q7+R7+S7+T7</f>
        <v>2882520</v>
      </c>
      <c r="I7" s="108">
        <f>[1]бюдж!H7</f>
        <v>240210</v>
      </c>
      <c r="J7" s="108">
        <f>[1]бюдж!I7</f>
        <v>240210</v>
      </c>
      <c r="K7" s="108">
        <f>[1]бюдж!J7</f>
        <v>240210</v>
      </c>
      <c r="L7" s="108">
        <f>[1]бюдж!K7</f>
        <v>240210</v>
      </c>
      <c r="M7" s="108">
        <f>[1]бюдж!L7</f>
        <v>240210</v>
      </c>
      <c r="N7" s="108">
        <f>[1]бюдж!M7</f>
        <v>240210</v>
      </c>
      <c r="O7" s="108">
        <f>[1]бюдж!N7</f>
        <v>240210</v>
      </c>
      <c r="P7" s="108">
        <f>[1]бюдж!O7</f>
        <v>240210</v>
      </c>
      <c r="Q7" s="108">
        <f>[1]бюдж!P7</f>
        <v>240210</v>
      </c>
      <c r="R7" s="108">
        <f>[1]бюдж!Q7</f>
        <v>240210</v>
      </c>
      <c r="S7" s="108">
        <f>[1]бюдж!R7</f>
        <v>240210</v>
      </c>
      <c r="T7" s="108">
        <f>[1]бюдж!S7</f>
        <v>240210</v>
      </c>
    </row>
    <row r="8" spans="1:20" hidden="1" x14ac:dyDescent="0.25">
      <c r="A8" s="155"/>
      <c r="B8" s="107"/>
      <c r="C8" s="107" t="s">
        <v>312</v>
      </c>
      <c r="D8" s="107" t="s">
        <v>313</v>
      </c>
      <c r="E8" s="107" t="s">
        <v>314</v>
      </c>
      <c r="F8" s="107"/>
      <c r="G8" s="107"/>
      <c r="H8" s="108">
        <f t="shared" ref="H8:H10" si="0">I8+J8+K8+L8+M8+N8+O8+P8+Q8+R8+S8+T8</f>
        <v>870480</v>
      </c>
      <c r="I8" s="108">
        <f>[1]бюдж!H8</f>
        <v>72540</v>
      </c>
      <c r="J8" s="108">
        <f>[1]бюдж!I8</f>
        <v>72540</v>
      </c>
      <c r="K8" s="108">
        <f>[1]бюдж!J8</f>
        <v>72540</v>
      </c>
      <c r="L8" s="108">
        <f>[1]бюдж!K8</f>
        <v>72540</v>
      </c>
      <c r="M8" s="108">
        <f>[1]бюдж!L8</f>
        <v>72540</v>
      </c>
      <c r="N8" s="108">
        <f>[1]бюдж!M8</f>
        <v>72540</v>
      </c>
      <c r="O8" s="108">
        <f>[1]бюдж!N8</f>
        <v>72540</v>
      </c>
      <c r="P8" s="108">
        <f>[1]бюдж!O8</f>
        <v>72540</v>
      </c>
      <c r="Q8" s="108">
        <f>[1]бюдж!P8</f>
        <v>72540</v>
      </c>
      <c r="R8" s="108">
        <f>[1]бюдж!Q8</f>
        <v>72540</v>
      </c>
      <c r="S8" s="108">
        <f>[1]бюдж!R8</f>
        <v>72540</v>
      </c>
      <c r="T8" s="108">
        <f>[1]бюдж!S8</f>
        <v>72540</v>
      </c>
    </row>
    <row r="9" spans="1:20" x14ac:dyDescent="0.25">
      <c r="A9" s="155" t="s">
        <v>319</v>
      </c>
      <c r="B9" s="107" t="s">
        <v>118</v>
      </c>
      <c r="C9" s="107" t="s">
        <v>312</v>
      </c>
      <c r="D9" s="107" t="s">
        <v>313</v>
      </c>
      <c r="E9" s="107" t="s">
        <v>314</v>
      </c>
      <c r="F9" s="107" t="s">
        <v>315</v>
      </c>
      <c r="G9" s="107" t="s">
        <v>316</v>
      </c>
      <c r="H9" s="108">
        <f t="shared" si="0"/>
        <v>1323000</v>
      </c>
      <c r="I9" s="108">
        <f>[1]казен!H10</f>
        <v>110250</v>
      </c>
      <c r="J9" s="108">
        <f>[1]казен!I10</f>
        <v>110250</v>
      </c>
      <c r="K9" s="108">
        <f>[1]казен!J10</f>
        <v>110250</v>
      </c>
      <c r="L9" s="108">
        <f>[1]казен!K10</f>
        <v>110250</v>
      </c>
      <c r="M9" s="108">
        <f>[1]казен!L10</f>
        <v>110250</v>
      </c>
      <c r="N9" s="108">
        <f>[1]казен!M10</f>
        <v>110250</v>
      </c>
      <c r="O9" s="108">
        <f>[1]казен!N10</f>
        <v>110250</v>
      </c>
      <c r="P9" s="108">
        <f>[1]казен!O10</f>
        <v>110250</v>
      </c>
      <c r="Q9" s="108">
        <f>[1]казен!P10</f>
        <v>110250</v>
      </c>
      <c r="R9" s="108">
        <f>[1]казен!Q10</f>
        <v>110250</v>
      </c>
      <c r="S9" s="108">
        <f>[1]казен!R10</f>
        <v>110250</v>
      </c>
      <c r="T9" s="108">
        <f>[1]казен!S10</f>
        <v>110250</v>
      </c>
    </row>
    <row r="10" spans="1:20" x14ac:dyDescent="0.25">
      <c r="A10" s="155"/>
      <c r="B10" s="107" t="s">
        <v>118</v>
      </c>
      <c r="C10" s="107" t="s">
        <v>312</v>
      </c>
      <c r="D10" s="107" t="s">
        <v>313</v>
      </c>
      <c r="E10" s="107" t="s">
        <v>314</v>
      </c>
      <c r="F10" s="107" t="s">
        <v>315</v>
      </c>
      <c r="G10" s="107" t="s">
        <v>317</v>
      </c>
      <c r="H10" s="108">
        <f t="shared" si="0"/>
        <v>399600</v>
      </c>
      <c r="I10" s="108">
        <f>[1]казен!H11</f>
        <v>33300</v>
      </c>
      <c r="J10" s="108">
        <f>[1]казен!I11</f>
        <v>33300</v>
      </c>
      <c r="K10" s="108">
        <f>[1]казен!J11</f>
        <v>33300</v>
      </c>
      <c r="L10" s="108">
        <f>[1]казен!K11</f>
        <v>33300</v>
      </c>
      <c r="M10" s="108">
        <f>[1]казен!L11</f>
        <v>33300</v>
      </c>
      <c r="N10" s="108">
        <f>[1]казен!M11</f>
        <v>33300</v>
      </c>
      <c r="O10" s="108">
        <f>[1]казен!N11</f>
        <v>33300</v>
      </c>
      <c r="P10" s="108">
        <f>[1]казен!O11</f>
        <v>33300</v>
      </c>
      <c r="Q10" s="108">
        <f>[1]казен!P11</f>
        <v>33300</v>
      </c>
      <c r="R10" s="108">
        <f>[1]казен!Q11</f>
        <v>33300</v>
      </c>
      <c r="S10" s="108">
        <f>[1]казен!R11</f>
        <v>33300</v>
      </c>
      <c r="T10" s="108">
        <f>[1]казен!S11</f>
        <v>33300</v>
      </c>
    </row>
    <row r="11" spans="1:20" x14ac:dyDescent="0.25">
      <c r="A11" s="155"/>
      <c r="B11" s="156" t="s">
        <v>318</v>
      </c>
      <c r="C11" s="157"/>
      <c r="D11" s="157"/>
      <c r="E11" s="158"/>
      <c r="F11" s="110"/>
      <c r="G11" s="107"/>
      <c r="H11" s="109">
        <f>SUM(H9:H10)</f>
        <v>1722600</v>
      </c>
      <c r="I11" s="109">
        <f t="shared" ref="I11:T11" si="1">SUM(I9:I10)</f>
        <v>143550</v>
      </c>
      <c r="J11" s="109">
        <f t="shared" si="1"/>
        <v>143550</v>
      </c>
      <c r="K11" s="109">
        <f t="shared" si="1"/>
        <v>143550</v>
      </c>
      <c r="L11" s="109">
        <f t="shared" si="1"/>
        <v>143550</v>
      </c>
      <c r="M11" s="109">
        <f t="shared" si="1"/>
        <v>143550</v>
      </c>
      <c r="N11" s="109">
        <f t="shared" si="1"/>
        <v>143550</v>
      </c>
      <c r="O11" s="109">
        <f t="shared" si="1"/>
        <v>143550</v>
      </c>
      <c r="P11" s="109">
        <f t="shared" si="1"/>
        <v>143550</v>
      </c>
      <c r="Q11" s="109">
        <f t="shared" si="1"/>
        <v>143550</v>
      </c>
      <c r="R11" s="109">
        <f t="shared" si="1"/>
        <v>143550</v>
      </c>
      <c r="S11" s="109">
        <f t="shared" si="1"/>
        <v>143550</v>
      </c>
      <c r="T11" s="109">
        <f t="shared" si="1"/>
        <v>143550</v>
      </c>
    </row>
    <row r="13" spans="1:20" hidden="1" x14ac:dyDescent="0.25"/>
    <row r="14" spans="1:20" x14ac:dyDescent="0.25">
      <c r="A14" t="s">
        <v>320</v>
      </c>
      <c r="Q14" s="159" t="s">
        <v>321</v>
      </c>
      <c r="R14" s="159"/>
      <c r="S14" s="159"/>
    </row>
    <row r="15" spans="1:20" ht="18.75" customHeight="1" x14ac:dyDescent="0.25">
      <c r="H15" s="111"/>
    </row>
    <row r="16" spans="1:20" ht="12.75" hidden="1" customHeight="1" x14ac:dyDescent="0.25">
      <c r="Q16" s="159"/>
      <c r="R16" s="159"/>
      <c r="S16" s="159"/>
    </row>
    <row r="17" spans="1:20" ht="24" customHeight="1" x14ac:dyDescent="0.25"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20" x14ac:dyDescent="0.25">
      <c r="A18" s="112" t="s">
        <v>322</v>
      </c>
      <c r="B18" s="112"/>
      <c r="C18" s="112"/>
      <c r="D18" s="112"/>
      <c r="E18" s="112"/>
      <c r="F18" s="112"/>
    </row>
    <row r="19" spans="1:20" ht="12.75" hidden="1" customHeight="1" x14ac:dyDescent="0.25">
      <c r="T19" s="111"/>
    </row>
    <row r="20" spans="1:20" x14ac:dyDescent="0.25">
      <c r="A20" s="112"/>
    </row>
  </sheetData>
  <mergeCells count="6">
    <mergeCell ref="A3:T3"/>
    <mergeCell ref="A7:A8"/>
    <mergeCell ref="A9:A11"/>
    <mergeCell ref="B11:E11"/>
    <mergeCell ref="Q16:S16"/>
    <mergeCell ref="Q14:S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6"/>
  <sheetViews>
    <sheetView workbookViewId="0">
      <selection sqref="A1:XFD1048576"/>
    </sheetView>
  </sheetViews>
  <sheetFormatPr defaultRowHeight="15" x14ac:dyDescent="0.25"/>
  <cols>
    <col min="1" max="1" width="21.28515625" customWidth="1"/>
    <col min="2" max="2" width="4.42578125" customWidth="1"/>
    <col min="3" max="3" width="51.140625" customWidth="1"/>
    <col min="4" max="5" width="8.85546875"/>
    <col min="6" max="6" width="8.7109375" customWidth="1"/>
    <col min="7" max="13" width="8.85546875"/>
    <col min="14" max="15" width="8.5703125" customWidth="1"/>
  </cols>
  <sheetData>
    <row r="1" spans="1:25" x14ac:dyDescent="0.25">
      <c r="D1" s="167" t="s">
        <v>0</v>
      </c>
      <c r="E1" s="159"/>
      <c r="F1" s="159"/>
      <c r="G1" s="159"/>
      <c r="H1" s="159"/>
      <c r="I1" s="159"/>
      <c r="J1" s="1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D2" s="168" t="s">
        <v>1</v>
      </c>
      <c r="E2" s="168"/>
      <c r="F2" s="168"/>
      <c r="G2" s="168"/>
      <c r="H2" s="168"/>
      <c r="I2" s="168"/>
      <c r="J2" s="16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1:25" ht="18.75" x14ac:dyDescent="0.3">
      <c r="D4" s="169" t="s">
        <v>2</v>
      </c>
      <c r="E4" s="169"/>
      <c r="F4" s="169"/>
      <c r="G4" s="169"/>
      <c r="H4" s="169"/>
      <c r="I4" s="169"/>
      <c r="J4" s="16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4"/>
      <c r="B5" s="113"/>
      <c r="C5" t="s">
        <v>323</v>
      </c>
      <c r="D5" s="6"/>
    </row>
    <row r="6" spans="1:25" x14ac:dyDescent="0.25">
      <c r="A6" s="170" t="s">
        <v>4</v>
      </c>
      <c r="B6" s="172" t="s">
        <v>5</v>
      </c>
      <c r="C6" s="173"/>
      <c r="D6" s="176" t="s">
        <v>6</v>
      </c>
      <c r="E6" s="177" t="s">
        <v>7</v>
      </c>
      <c r="F6" s="177"/>
      <c r="G6" s="177"/>
      <c r="H6" s="177" t="s">
        <v>8</v>
      </c>
      <c r="I6" s="177"/>
      <c r="J6" s="177"/>
      <c r="K6" s="177" t="s">
        <v>9</v>
      </c>
      <c r="L6" s="177"/>
      <c r="M6" s="177"/>
      <c r="N6" s="177" t="s">
        <v>10</v>
      </c>
      <c r="O6" s="177"/>
      <c r="P6" s="177"/>
    </row>
    <row r="7" spans="1:25" x14ac:dyDescent="0.25">
      <c r="A7" s="171"/>
      <c r="B7" s="174"/>
      <c r="C7" s="175"/>
      <c r="D7" s="176"/>
      <c r="E7" s="114" t="s">
        <v>11</v>
      </c>
      <c r="F7" s="114" t="s">
        <v>12</v>
      </c>
      <c r="G7" s="114" t="s">
        <v>13</v>
      </c>
      <c r="H7" s="114" t="s">
        <v>14</v>
      </c>
      <c r="I7" s="114" t="s">
        <v>15</v>
      </c>
      <c r="J7" s="114" t="s">
        <v>16</v>
      </c>
      <c r="K7" s="114" t="s">
        <v>17</v>
      </c>
      <c r="L7" s="114" t="s">
        <v>18</v>
      </c>
      <c r="M7" s="114" t="s">
        <v>19</v>
      </c>
      <c r="N7" s="114" t="s">
        <v>20</v>
      </c>
      <c r="O7" s="114" t="s">
        <v>21</v>
      </c>
      <c r="P7" s="114" t="s">
        <v>22</v>
      </c>
    </row>
    <row r="8" spans="1:25" x14ac:dyDescent="0.25">
      <c r="A8" s="8">
        <v>110</v>
      </c>
      <c r="B8" s="178" t="s">
        <v>23</v>
      </c>
      <c r="C8" s="179"/>
      <c r="D8" s="9">
        <f t="shared" ref="D8:D14" si="0">E8+F8+G8+H8+I8+J8+K8+L8+M8+N8+O8+P8</f>
        <v>179379</v>
      </c>
      <c r="E8" s="9">
        <f t="shared" ref="E8:P8" si="1">E11+E12+E19</f>
        <v>21509</v>
      </c>
      <c r="F8" s="9">
        <f t="shared" si="1"/>
        <v>14350</v>
      </c>
      <c r="G8" s="9">
        <f t="shared" si="1"/>
        <v>14350</v>
      </c>
      <c r="H8" s="9">
        <f t="shared" si="1"/>
        <v>14350</v>
      </c>
      <c r="I8" s="9">
        <f t="shared" si="1"/>
        <v>21540</v>
      </c>
      <c r="J8" s="9">
        <f t="shared" si="1"/>
        <v>21530</v>
      </c>
      <c r="K8" s="9">
        <f t="shared" si="1"/>
        <v>7180</v>
      </c>
      <c r="L8" s="9">
        <f t="shared" si="1"/>
        <v>7170</v>
      </c>
      <c r="M8" s="9">
        <f t="shared" si="1"/>
        <v>14350</v>
      </c>
      <c r="N8" s="9">
        <f t="shared" si="1"/>
        <v>14350</v>
      </c>
      <c r="O8" s="9">
        <f t="shared" si="1"/>
        <v>14350</v>
      </c>
      <c r="P8" s="9">
        <f t="shared" si="1"/>
        <v>14350</v>
      </c>
    </row>
    <row r="9" spans="1:25" x14ac:dyDescent="0.25">
      <c r="A9" s="160" t="s">
        <v>24</v>
      </c>
      <c r="B9" s="10">
        <v>211</v>
      </c>
      <c r="C9" s="11" t="s">
        <v>113</v>
      </c>
      <c r="D9" s="9">
        <f t="shared" si="0"/>
        <v>132395</v>
      </c>
      <c r="E9" s="9">
        <v>11065</v>
      </c>
      <c r="F9" s="9">
        <v>11030</v>
      </c>
      <c r="G9" s="9">
        <v>11030</v>
      </c>
      <c r="H9" s="9">
        <v>11030</v>
      </c>
      <c r="I9" s="9">
        <v>16550</v>
      </c>
      <c r="J9" s="9">
        <v>16540</v>
      </c>
      <c r="K9" s="9">
        <v>5520</v>
      </c>
      <c r="L9" s="9">
        <v>5510</v>
      </c>
      <c r="M9" s="9">
        <v>11030</v>
      </c>
      <c r="N9" s="9">
        <v>11030</v>
      </c>
      <c r="O9" s="9">
        <v>11030</v>
      </c>
      <c r="P9" s="9">
        <v>11030</v>
      </c>
    </row>
    <row r="10" spans="1:25" x14ac:dyDescent="0.25">
      <c r="A10" s="161"/>
      <c r="B10" s="9">
        <v>266</v>
      </c>
      <c r="C10" s="14" t="s">
        <v>28</v>
      </c>
      <c r="D10" s="9">
        <f t="shared" si="0"/>
        <v>7000</v>
      </c>
      <c r="E10" s="9">
        <v>7000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25" x14ac:dyDescent="0.25">
      <c r="A11" s="162"/>
      <c r="B11" s="163" t="s">
        <v>29</v>
      </c>
      <c r="C11" s="164"/>
      <c r="D11" s="9">
        <f t="shared" si="0"/>
        <v>139395</v>
      </c>
      <c r="E11" s="9">
        <f t="shared" ref="E11:P11" si="2">E9+E10</f>
        <v>18065</v>
      </c>
      <c r="F11" s="9">
        <f t="shared" si="2"/>
        <v>11030</v>
      </c>
      <c r="G11" s="9">
        <f t="shared" si="2"/>
        <v>11030</v>
      </c>
      <c r="H11" s="9">
        <f t="shared" si="2"/>
        <v>11030</v>
      </c>
      <c r="I11" s="9">
        <f t="shared" si="2"/>
        <v>16550</v>
      </c>
      <c r="J11" s="9">
        <f t="shared" si="2"/>
        <v>16540</v>
      </c>
      <c r="K11" s="9">
        <f t="shared" si="2"/>
        <v>5520</v>
      </c>
      <c r="L11" s="9">
        <f t="shared" si="2"/>
        <v>5510</v>
      </c>
      <c r="M11" s="9">
        <f t="shared" si="2"/>
        <v>11030</v>
      </c>
      <c r="N11" s="9">
        <f t="shared" si="2"/>
        <v>11030</v>
      </c>
      <c r="O11" s="9">
        <f t="shared" si="2"/>
        <v>11030</v>
      </c>
      <c r="P11" s="9">
        <f t="shared" si="2"/>
        <v>11030</v>
      </c>
    </row>
    <row r="12" spans="1:25" x14ac:dyDescent="0.25">
      <c r="A12" s="165" t="s">
        <v>30</v>
      </c>
      <c r="B12" s="115"/>
      <c r="C12" s="15" t="s">
        <v>31</v>
      </c>
      <c r="D12" s="9">
        <f t="shared" si="0"/>
        <v>0</v>
      </c>
      <c r="E12" s="9">
        <f t="shared" ref="E12:P12" si="3">SUM(E13:E17)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  <c r="O12" s="9">
        <f t="shared" si="3"/>
        <v>0</v>
      </c>
      <c r="P12" s="9">
        <f t="shared" si="3"/>
        <v>0</v>
      </c>
    </row>
    <row r="13" spans="1:25" ht="36.75" thickBot="1" x14ac:dyDescent="0.3">
      <c r="A13" s="166"/>
      <c r="B13" s="116">
        <v>266</v>
      </c>
      <c r="C13" s="16" t="s">
        <v>32</v>
      </c>
      <c r="D13" s="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5" ht="24" x14ac:dyDescent="0.25">
      <c r="A14" s="166"/>
      <c r="B14" s="116"/>
      <c r="C14" s="11" t="s">
        <v>33</v>
      </c>
      <c r="D14" s="9">
        <f t="shared" si="0"/>
        <v>0</v>
      </c>
      <c r="E14" s="9"/>
      <c r="F14" s="9"/>
      <c r="G14" s="9"/>
      <c r="H14" s="17"/>
      <c r="I14" s="9"/>
      <c r="J14" s="9"/>
      <c r="K14" s="9"/>
      <c r="L14" s="9"/>
      <c r="M14" s="9"/>
      <c r="N14" s="9"/>
      <c r="O14" s="9"/>
      <c r="P14" s="9"/>
    </row>
    <row r="15" spans="1:25" ht="36" x14ac:dyDescent="0.25">
      <c r="A15" s="166"/>
      <c r="B15" s="116">
        <v>212</v>
      </c>
      <c r="C15" s="11" t="s">
        <v>34</v>
      </c>
      <c r="D15" s="9">
        <f>SUM(E15:P15)</f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25" ht="36.75" x14ac:dyDescent="0.25">
      <c r="A16" s="166"/>
      <c r="B16" s="116">
        <v>226</v>
      </c>
      <c r="C16" s="18" t="s">
        <v>35</v>
      </c>
      <c r="D16" s="9">
        <f t="shared" ref="D16:D31" si="4">E16+F16+G16+H16+I16+J16+K16+L16+M16+N16+O16+P16</f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24.75" x14ac:dyDescent="0.25">
      <c r="A17" s="166"/>
      <c r="B17" s="43">
        <v>226</v>
      </c>
      <c r="C17" s="18" t="s">
        <v>36</v>
      </c>
      <c r="D17" s="9">
        <f t="shared" si="4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184" t="s">
        <v>37</v>
      </c>
      <c r="B18" s="186">
        <v>213</v>
      </c>
      <c r="C18" s="11" t="s">
        <v>114</v>
      </c>
      <c r="D18" s="9">
        <f t="shared" si="4"/>
        <v>39984</v>
      </c>
      <c r="E18" s="9">
        <v>3444</v>
      </c>
      <c r="F18" s="9">
        <v>3320</v>
      </c>
      <c r="G18" s="9">
        <v>3320</v>
      </c>
      <c r="H18" s="9">
        <v>3320</v>
      </c>
      <c r="I18" s="9">
        <v>4990</v>
      </c>
      <c r="J18" s="9">
        <v>4990</v>
      </c>
      <c r="K18" s="9">
        <v>1660</v>
      </c>
      <c r="L18" s="9">
        <v>1660</v>
      </c>
      <c r="M18" s="9">
        <v>3320</v>
      </c>
      <c r="N18" s="9">
        <v>3320</v>
      </c>
      <c r="O18" s="9">
        <v>3320</v>
      </c>
      <c r="P18" s="9">
        <v>3320</v>
      </c>
    </row>
    <row r="19" spans="1:16" x14ac:dyDescent="0.25">
      <c r="A19" s="185"/>
      <c r="B19" s="187"/>
      <c r="C19" s="118" t="s">
        <v>29</v>
      </c>
      <c r="D19" s="9">
        <f t="shared" si="4"/>
        <v>39984</v>
      </c>
      <c r="E19" s="9">
        <f t="shared" ref="E19:P19" si="5">E18</f>
        <v>3444</v>
      </c>
      <c r="F19" s="9">
        <f t="shared" si="5"/>
        <v>3320</v>
      </c>
      <c r="G19" s="9">
        <f t="shared" si="5"/>
        <v>3320</v>
      </c>
      <c r="H19" s="9">
        <f t="shared" si="5"/>
        <v>3320</v>
      </c>
      <c r="I19" s="9">
        <f t="shared" si="5"/>
        <v>4990</v>
      </c>
      <c r="J19" s="9">
        <f t="shared" si="5"/>
        <v>4990</v>
      </c>
      <c r="K19" s="9">
        <f t="shared" si="5"/>
        <v>1660</v>
      </c>
      <c r="L19" s="9">
        <f t="shared" si="5"/>
        <v>1660</v>
      </c>
      <c r="M19" s="9">
        <f t="shared" si="5"/>
        <v>3320</v>
      </c>
      <c r="N19" s="9">
        <f t="shared" si="5"/>
        <v>3320</v>
      </c>
      <c r="O19" s="9">
        <f t="shared" si="5"/>
        <v>3320</v>
      </c>
      <c r="P19" s="9">
        <f t="shared" si="5"/>
        <v>3320</v>
      </c>
    </row>
    <row r="20" spans="1:16" ht="15.75" x14ac:dyDescent="0.25">
      <c r="A20" s="20">
        <v>240</v>
      </c>
      <c r="B20" s="188" t="s">
        <v>41</v>
      </c>
      <c r="C20" s="189"/>
      <c r="D20" s="9">
        <f t="shared" si="4"/>
        <v>0</v>
      </c>
      <c r="E20" s="9">
        <f t="shared" ref="E20:P20" si="6">E21+E26+E30+E33+E41+E57+E64+E74</f>
        <v>0</v>
      </c>
      <c r="F20" s="9">
        <f t="shared" si="6"/>
        <v>0</v>
      </c>
      <c r="G20" s="9">
        <f t="shared" si="6"/>
        <v>0</v>
      </c>
      <c r="H20" s="9">
        <f t="shared" si="6"/>
        <v>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0</v>
      </c>
      <c r="M20" s="9">
        <f t="shared" si="6"/>
        <v>0</v>
      </c>
      <c r="N20" s="9">
        <f t="shared" si="6"/>
        <v>0</v>
      </c>
      <c r="O20" s="9">
        <f t="shared" si="6"/>
        <v>0</v>
      </c>
      <c r="P20" s="9">
        <f t="shared" si="6"/>
        <v>0</v>
      </c>
    </row>
    <row r="21" spans="1:16" x14ac:dyDescent="0.25">
      <c r="A21" s="190" t="s">
        <v>42</v>
      </c>
      <c r="B21" s="180">
        <v>221</v>
      </c>
      <c r="C21" s="15" t="s">
        <v>43</v>
      </c>
      <c r="D21" s="9">
        <f t="shared" si="4"/>
        <v>0</v>
      </c>
      <c r="E21" s="21">
        <f t="shared" ref="E21:P21" si="7">SUM(E22:E25)</f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  <c r="I21" s="21">
        <f t="shared" si="7"/>
        <v>0</v>
      </c>
      <c r="J21" s="21">
        <f t="shared" si="7"/>
        <v>0</v>
      </c>
      <c r="K21" s="21">
        <f t="shared" si="7"/>
        <v>0</v>
      </c>
      <c r="L21" s="21">
        <f t="shared" si="7"/>
        <v>0</v>
      </c>
      <c r="M21" s="21">
        <f t="shared" si="7"/>
        <v>0</v>
      </c>
      <c r="N21" s="21">
        <f t="shared" si="7"/>
        <v>0</v>
      </c>
      <c r="O21" s="21">
        <f t="shared" si="7"/>
        <v>0</v>
      </c>
      <c r="P21" s="21">
        <f t="shared" si="7"/>
        <v>0</v>
      </c>
    </row>
    <row r="22" spans="1:16" ht="15.75" thickBot="1" x14ac:dyDescent="0.3">
      <c r="A22" s="191"/>
      <c r="B22" s="181"/>
      <c r="C22" s="16" t="s">
        <v>44</v>
      </c>
      <c r="D22" s="9">
        <f t="shared" si="4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5.75" thickBot="1" x14ac:dyDescent="0.3">
      <c r="A23" s="191"/>
      <c r="B23" s="181"/>
      <c r="C23" s="16" t="s">
        <v>45</v>
      </c>
      <c r="D23" s="9">
        <f t="shared" si="4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24.75" thickBot="1" x14ac:dyDescent="0.3">
      <c r="A24" s="191"/>
      <c r="B24" s="181"/>
      <c r="C24" s="16" t="s">
        <v>46</v>
      </c>
      <c r="D24" s="9">
        <f t="shared" si="4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24.75" thickBot="1" x14ac:dyDescent="0.3">
      <c r="A25" s="191"/>
      <c r="B25" s="182"/>
      <c r="C25" s="16" t="s">
        <v>47</v>
      </c>
      <c r="D25" s="9">
        <f t="shared" si="4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191"/>
      <c r="B26" s="183">
        <v>222</v>
      </c>
      <c r="C26" s="15" t="s">
        <v>48</v>
      </c>
      <c r="D26" s="9">
        <f t="shared" si="4"/>
        <v>0</v>
      </c>
      <c r="E26" s="21">
        <f t="shared" ref="E26:P26" si="8">SUM(E27:E29)</f>
        <v>0</v>
      </c>
      <c r="F26" s="21">
        <f t="shared" si="8"/>
        <v>0</v>
      </c>
      <c r="G26" s="21">
        <f t="shared" si="8"/>
        <v>0</v>
      </c>
      <c r="H26" s="21">
        <f t="shared" si="8"/>
        <v>0</v>
      </c>
      <c r="I26" s="21">
        <f t="shared" si="8"/>
        <v>0</v>
      </c>
      <c r="J26" s="21">
        <f t="shared" si="8"/>
        <v>0</v>
      </c>
      <c r="K26" s="21">
        <f t="shared" si="8"/>
        <v>0</v>
      </c>
      <c r="L26" s="21">
        <f t="shared" si="8"/>
        <v>0</v>
      </c>
      <c r="M26" s="21">
        <f t="shared" si="8"/>
        <v>0</v>
      </c>
      <c r="N26" s="21">
        <f t="shared" si="8"/>
        <v>0</v>
      </c>
      <c r="O26" s="21">
        <f t="shared" si="8"/>
        <v>0</v>
      </c>
      <c r="P26" s="21">
        <f t="shared" si="8"/>
        <v>0</v>
      </c>
    </row>
    <row r="27" spans="1:16" ht="36.75" x14ac:dyDescent="0.25">
      <c r="A27" s="191"/>
      <c r="B27" s="183"/>
      <c r="C27" s="22" t="s">
        <v>49</v>
      </c>
      <c r="D27" s="9">
        <f t="shared" si="4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132.75" x14ac:dyDescent="0.25">
      <c r="A28" s="191"/>
      <c r="B28" s="183"/>
      <c r="C28" s="23" t="s">
        <v>50</v>
      </c>
      <c r="D28" s="9">
        <f t="shared" si="4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36.75" thickBot="1" x14ac:dyDescent="0.3">
      <c r="A29" s="191"/>
      <c r="B29" s="183"/>
      <c r="C29" s="16" t="s">
        <v>51</v>
      </c>
      <c r="D29" s="9">
        <f t="shared" si="4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191"/>
      <c r="B30" s="180">
        <v>224</v>
      </c>
      <c r="C30" s="24" t="s">
        <v>52</v>
      </c>
      <c r="D30" s="9">
        <f t="shared" si="4"/>
        <v>0</v>
      </c>
      <c r="E30" s="21">
        <f t="shared" ref="E30:P30" si="9">SUM(E31:E32)</f>
        <v>0</v>
      </c>
      <c r="F30" s="21">
        <f t="shared" si="9"/>
        <v>0</v>
      </c>
      <c r="G30" s="21">
        <f t="shared" si="9"/>
        <v>0</v>
      </c>
      <c r="H30" s="21">
        <f t="shared" si="9"/>
        <v>0</v>
      </c>
      <c r="I30" s="21">
        <f t="shared" si="9"/>
        <v>0</v>
      </c>
      <c r="J30" s="21">
        <f t="shared" si="9"/>
        <v>0</v>
      </c>
      <c r="K30" s="21">
        <f t="shared" si="9"/>
        <v>0</v>
      </c>
      <c r="L30" s="21">
        <f t="shared" si="9"/>
        <v>0</v>
      </c>
      <c r="M30" s="21">
        <f t="shared" si="9"/>
        <v>0</v>
      </c>
      <c r="N30" s="21">
        <f t="shared" si="9"/>
        <v>0</v>
      </c>
      <c r="O30" s="21">
        <f t="shared" si="9"/>
        <v>0</v>
      </c>
      <c r="P30" s="21">
        <f t="shared" si="9"/>
        <v>0</v>
      </c>
    </row>
    <row r="31" spans="1:16" ht="36.75" thickBot="1" x14ac:dyDescent="0.3">
      <c r="A31" s="191"/>
      <c r="B31" s="181"/>
      <c r="C31" s="16" t="s">
        <v>53</v>
      </c>
      <c r="D31" s="9">
        <f t="shared" si="4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5.75" thickBot="1" x14ac:dyDescent="0.3">
      <c r="A32" s="191"/>
      <c r="B32" s="182"/>
      <c r="C32" s="16" t="s">
        <v>54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191"/>
      <c r="B33" s="180">
        <v>225</v>
      </c>
      <c r="C33" s="15" t="s">
        <v>55</v>
      </c>
      <c r="D33" s="9">
        <f t="shared" ref="D33:D64" si="10">E33+F33+G33+H33+I33+J33+K33+L33+M33+N33+O33+P33</f>
        <v>0</v>
      </c>
      <c r="E33" s="9">
        <f t="shared" ref="E33:P33" si="11">SUM(E34:E40)</f>
        <v>0</v>
      </c>
      <c r="F33" s="9">
        <f t="shared" si="11"/>
        <v>0</v>
      </c>
      <c r="G33" s="9">
        <f t="shared" si="11"/>
        <v>0</v>
      </c>
      <c r="H33" s="9">
        <f t="shared" si="11"/>
        <v>0</v>
      </c>
      <c r="I33" s="9">
        <f t="shared" si="11"/>
        <v>0</v>
      </c>
      <c r="J33" s="9">
        <f t="shared" si="11"/>
        <v>0</v>
      </c>
      <c r="K33" s="9">
        <f t="shared" si="11"/>
        <v>0</v>
      </c>
      <c r="L33" s="9">
        <f t="shared" si="11"/>
        <v>0</v>
      </c>
      <c r="M33" s="9">
        <f t="shared" si="11"/>
        <v>0</v>
      </c>
      <c r="N33" s="9">
        <f t="shared" si="11"/>
        <v>0</v>
      </c>
      <c r="O33" s="9">
        <f t="shared" si="11"/>
        <v>0</v>
      </c>
      <c r="P33" s="9">
        <f t="shared" si="11"/>
        <v>0</v>
      </c>
    </row>
    <row r="34" spans="1:16" ht="60.75" thickBot="1" x14ac:dyDescent="0.3">
      <c r="A34" s="191"/>
      <c r="B34" s="181"/>
      <c r="C34" s="16" t="s">
        <v>56</v>
      </c>
      <c r="D34" s="9">
        <f t="shared" si="1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24.75" thickBot="1" x14ac:dyDescent="0.3">
      <c r="A35" s="191"/>
      <c r="B35" s="181"/>
      <c r="C35" s="16" t="s">
        <v>57</v>
      </c>
      <c r="D35" s="9">
        <f t="shared" si="1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24.75" thickBot="1" x14ac:dyDescent="0.3">
      <c r="A36" s="191"/>
      <c r="B36" s="181"/>
      <c r="C36" s="16" t="s">
        <v>58</v>
      </c>
      <c r="D36" s="9">
        <f t="shared" si="1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36.75" thickBot="1" x14ac:dyDescent="0.3">
      <c r="A37" s="191"/>
      <c r="B37" s="181"/>
      <c r="C37" s="16" t="s">
        <v>59</v>
      </c>
      <c r="D37" s="9">
        <f t="shared" si="1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24.75" thickBot="1" x14ac:dyDescent="0.3">
      <c r="A38" s="191"/>
      <c r="B38" s="181"/>
      <c r="C38" s="16" t="s">
        <v>60</v>
      </c>
      <c r="D38" s="9">
        <f t="shared" si="1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36.75" thickBot="1" x14ac:dyDescent="0.3">
      <c r="A39" s="191"/>
      <c r="B39" s="181"/>
      <c r="C39" s="16" t="s">
        <v>61</v>
      </c>
      <c r="D39" s="9">
        <f t="shared" si="1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.75" thickBot="1" x14ac:dyDescent="0.3">
      <c r="A40" s="191"/>
      <c r="B40" s="182"/>
      <c r="C40" s="16" t="s">
        <v>62</v>
      </c>
      <c r="D40" s="9">
        <f t="shared" si="1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191"/>
      <c r="B41" s="193">
        <v>226</v>
      </c>
      <c r="C41" s="15" t="s">
        <v>63</v>
      </c>
      <c r="D41" s="9">
        <f t="shared" si="10"/>
        <v>0</v>
      </c>
      <c r="E41" s="9">
        <f t="shared" ref="E41:P41" si="12">SUM(E42:E56)</f>
        <v>0</v>
      </c>
      <c r="F41" s="9">
        <f t="shared" si="12"/>
        <v>0</v>
      </c>
      <c r="G41" s="9">
        <f t="shared" si="12"/>
        <v>0</v>
      </c>
      <c r="H41" s="9">
        <f t="shared" si="12"/>
        <v>0</v>
      </c>
      <c r="I41" s="9">
        <f t="shared" si="12"/>
        <v>0</v>
      </c>
      <c r="J41" s="9">
        <f t="shared" si="12"/>
        <v>0</v>
      </c>
      <c r="K41" s="9">
        <f t="shared" si="12"/>
        <v>0</v>
      </c>
      <c r="L41" s="9">
        <f t="shared" si="12"/>
        <v>0</v>
      </c>
      <c r="M41" s="9">
        <f t="shared" si="12"/>
        <v>0</v>
      </c>
      <c r="N41" s="9">
        <f t="shared" si="12"/>
        <v>0</v>
      </c>
      <c r="O41" s="9">
        <f t="shared" si="12"/>
        <v>0</v>
      </c>
      <c r="P41" s="9">
        <f t="shared" si="12"/>
        <v>0</v>
      </c>
    </row>
    <row r="42" spans="1:16" ht="48.75" thickBot="1" x14ac:dyDescent="0.3">
      <c r="A42" s="191"/>
      <c r="B42" s="194"/>
      <c r="C42" s="16" t="s">
        <v>64</v>
      </c>
      <c r="D42" s="25">
        <f t="shared" si="1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24.75" thickBot="1" x14ac:dyDescent="0.3">
      <c r="A43" s="191"/>
      <c r="B43" s="194"/>
      <c r="C43" s="16" t="s">
        <v>65</v>
      </c>
      <c r="D43" s="25">
        <f t="shared" si="1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24.75" thickBot="1" x14ac:dyDescent="0.3">
      <c r="A44" s="191"/>
      <c r="B44" s="194"/>
      <c r="C44" s="16" t="s">
        <v>66</v>
      </c>
      <c r="D44" s="25">
        <f t="shared" si="1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24.75" thickBot="1" x14ac:dyDescent="0.3">
      <c r="A45" s="191"/>
      <c r="B45" s="194"/>
      <c r="C45" s="16" t="s">
        <v>67</v>
      </c>
      <c r="D45" s="25">
        <f t="shared" si="1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5.75" thickBot="1" x14ac:dyDescent="0.3">
      <c r="A46" s="191"/>
      <c r="B46" s="194"/>
      <c r="C46" s="16" t="s">
        <v>68</v>
      </c>
      <c r="D46" s="25">
        <f t="shared" si="1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24.75" thickBot="1" x14ac:dyDescent="0.3">
      <c r="A47" s="191"/>
      <c r="B47" s="194"/>
      <c r="C47" s="16" t="s">
        <v>69</v>
      </c>
      <c r="D47" s="25">
        <f t="shared" si="1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36.75" thickBot="1" x14ac:dyDescent="0.3">
      <c r="A48" s="191"/>
      <c r="B48" s="194"/>
      <c r="C48" s="16" t="s">
        <v>70</v>
      </c>
      <c r="D48" s="25">
        <f t="shared" si="1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24.75" thickBot="1" x14ac:dyDescent="0.3">
      <c r="A49" s="191"/>
      <c r="B49" s="194"/>
      <c r="C49" s="16" t="s">
        <v>71</v>
      </c>
      <c r="D49" s="25">
        <f t="shared" si="1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24.75" thickBot="1" x14ac:dyDescent="0.3">
      <c r="A50" s="191"/>
      <c r="B50" s="194"/>
      <c r="C50" s="16" t="s">
        <v>72</v>
      </c>
      <c r="D50" s="25">
        <f t="shared" si="1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48.75" thickBot="1" x14ac:dyDescent="0.3">
      <c r="A51" s="191"/>
      <c r="B51" s="194"/>
      <c r="C51" s="16" t="s">
        <v>73</v>
      </c>
      <c r="D51" s="25">
        <f t="shared" si="1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08.75" thickBot="1" x14ac:dyDescent="0.3">
      <c r="A52" s="191"/>
      <c r="B52" s="194"/>
      <c r="C52" s="16" t="s">
        <v>74</v>
      </c>
      <c r="D52" s="25">
        <f t="shared" si="1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24.75" thickBot="1" x14ac:dyDescent="0.3">
      <c r="A53" s="191"/>
      <c r="B53" s="194"/>
      <c r="C53" s="16" t="s">
        <v>75</v>
      </c>
      <c r="D53" s="25">
        <f t="shared" si="1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24.75" thickBot="1" x14ac:dyDescent="0.3">
      <c r="A54" s="191"/>
      <c r="B54" s="194"/>
      <c r="C54" s="16" t="s">
        <v>76</v>
      </c>
      <c r="D54" s="25">
        <f t="shared" si="1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5.75" thickBot="1" x14ac:dyDescent="0.3">
      <c r="A55" s="191"/>
      <c r="B55" s="194"/>
      <c r="C55" s="16" t="s">
        <v>77</v>
      </c>
      <c r="D55" s="25">
        <f t="shared" si="1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.75" thickBot="1" x14ac:dyDescent="0.3">
      <c r="A56" s="191"/>
      <c r="B56" s="194"/>
      <c r="C56" s="16" t="s">
        <v>78</v>
      </c>
      <c r="D56" s="25">
        <f t="shared" si="1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191"/>
      <c r="B57" s="195">
        <v>290</v>
      </c>
      <c r="C57" s="15" t="s">
        <v>79</v>
      </c>
      <c r="D57" s="9">
        <f t="shared" si="10"/>
        <v>0</v>
      </c>
      <c r="E57" s="21">
        <f t="shared" ref="E57:P57" si="13">SUM(E58:E63)</f>
        <v>0</v>
      </c>
      <c r="F57" s="21">
        <f t="shared" si="13"/>
        <v>0</v>
      </c>
      <c r="G57" s="21">
        <f t="shared" si="13"/>
        <v>0</v>
      </c>
      <c r="H57" s="21">
        <f t="shared" si="13"/>
        <v>0</v>
      </c>
      <c r="I57" s="21">
        <f t="shared" si="13"/>
        <v>0</v>
      </c>
      <c r="J57" s="21">
        <f t="shared" si="13"/>
        <v>0</v>
      </c>
      <c r="K57" s="21">
        <f t="shared" si="13"/>
        <v>0</v>
      </c>
      <c r="L57" s="21">
        <f t="shared" si="13"/>
        <v>0</v>
      </c>
      <c r="M57" s="21">
        <f t="shared" si="13"/>
        <v>0</v>
      </c>
      <c r="N57" s="21">
        <f t="shared" si="13"/>
        <v>0</v>
      </c>
      <c r="O57" s="21">
        <f t="shared" si="13"/>
        <v>0</v>
      </c>
      <c r="P57" s="21">
        <f t="shared" si="13"/>
        <v>0</v>
      </c>
    </row>
    <row r="58" spans="1:16" ht="36" x14ac:dyDescent="0.25">
      <c r="A58" s="191"/>
      <c r="B58" s="196"/>
      <c r="C58" s="26" t="s">
        <v>80</v>
      </c>
      <c r="D58" s="25">
        <f t="shared" si="1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48" x14ac:dyDescent="0.25">
      <c r="A59" s="191"/>
      <c r="B59" s="196"/>
      <c r="C59" s="26" t="s">
        <v>81</v>
      </c>
      <c r="D59" s="25">
        <f t="shared" si="1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24" x14ac:dyDescent="0.25">
      <c r="A60" s="191"/>
      <c r="B60" s="196"/>
      <c r="C60" s="26" t="s">
        <v>82</v>
      </c>
      <c r="D60" s="25">
        <f t="shared" si="1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191"/>
      <c r="B61" s="196"/>
      <c r="C61" s="26" t="s">
        <v>83</v>
      </c>
      <c r="D61" s="25">
        <f t="shared" si="1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191"/>
      <c r="B62" s="196"/>
      <c r="C62" s="26" t="s">
        <v>84</v>
      </c>
      <c r="D62" s="25">
        <f t="shared" si="1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24" x14ac:dyDescent="0.25">
      <c r="A63" s="191"/>
      <c r="B63" s="117"/>
      <c r="C63" s="26" t="s">
        <v>85</v>
      </c>
      <c r="D63" s="25">
        <f t="shared" si="1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191"/>
      <c r="B64" s="198">
        <v>310</v>
      </c>
      <c r="C64" s="29" t="s">
        <v>86</v>
      </c>
      <c r="D64" s="9">
        <f t="shared" si="10"/>
        <v>0</v>
      </c>
      <c r="E64" s="21">
        <f t="shared" ref="E64:P64" si="14">SUM(E65:E73)</f>
        <v>0</v>
      </c>
      <c r="F64" s="21">
        <f t="shared" si="14"/>
        <v>0</v>
      </c>
      <c r="G64" s="21">
        <f t="shared" si="14"/>
        <v>0</v>
      </c>
      <c r="H64" s="21">
        <f t="shared" si="14"/>
        <v>0</v>
      </c>
      <c r="I64" s="21">
        <f t="shared" si="14"/>
        <v>0</v>
      </c>
      <c r="J64" s="21">
        <f t="shared" si="14"/>
        <v>0</v>
      </c>
      <c r="K64" s="21">
        <f t="shared" si="14"/>
        <v>0</v>
      </c>
      <c r="L64" s="21">
        <f t="shared" si="14"/>
        <v>0</v>
      </c>
      <c r="M64" s="21">
        <f t="shared" si="14"/>
        <v>0</v>
      </c>
      <c r="N64" s="21">
        <f t="shared" si="14"/>
        <v>0</v>
      </c>
      <c r="O64" s="21">
        <f t="shared" si="14"/>
        <v>0</v>
      </c>
      <c r="P64" s="21">
        <f t="shared" si="14"/>
        <v>0</v>
      </c>
    </row>
    <row r="65" spans="1:16" ht="48" x14ac:dyDescent="0.25">
      <c r="A65" s="191"/>
      <c r="B65" s="199"/>
      <c r="C65" s="26" t="s">
        <v>87</v>
      </c>
      <c r="D65" s="25">
        <f t="shared" ref="D65:D89" si="15">E65+F65+G65+H65+I65+J65+K65+L65+M65+N65+O65+P65</f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191"/>
      <c r="B66" s="199"/>
      <c r="C66" s="26" t="s">
        <v>88</v>
      </c>
      <c r="D66" s="25">
        <f t="shared" si="15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191"/>
      <c r="B67" s="199"/>
      <c r="C67" s="26" t="s">
        <v>89</v>
      </c>
      <c r="D67" s="25">
        <f t="shared" si="15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191"/>
      <c r="B68" s="199"/>
      <c r="C68" s="26" t="s">
        <v>90</v>
      </c>
      <c r="D68" s="25">
        <f t="shared" si="15"/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36" x14ac:dyDescent="0.25">
      <c r="A69" s="191"/>
      <c r="B69" s="199"/>
      <c r="C69" s="26" t="s">
        <v>91</v>
      </c>
      <c r="D69" s="25">
        <f t="shared" si="15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24" x14ac:dyDescent="0.25">
      <c r="A70" s="191"/>
      <c r="B70" s="199"/>
      <c r="C70" s="26" t="s">
        <v>92</v>
      </c>
      <c r="D70" s="25">
        <f t="shared" si="15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24" x14ac:dyDescent="0.25">
      <c r="A71" s="191"/>
      <c r="B71" s="199"/>
      <c r="C71" s="26" t="s">
        <v>93</v>
      </c>
      <c r="D71" s="25">
        <f t="shared" si="15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24" x14ac:dyDescent="0.25">
      <c r="A72" s="191"/>
      <c r="B72" s="199"/>
      <c r="C72" s="26" t="s">
        <v>94</v>
      </c>
      <c r="D72" s="25">
        <f t="shared" si="15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25">
      <c r="A73" s="191"/>
      <c r="B73" s="199"/>
      <c r="C73" s="30" t="s">
        <v>95</v>
      </c>
      <c r="D73" s="25">
        <f t="shared" si="15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A74" s="191"/>
      <c r="B74" s="198">
        <v>340</v>
      </c>
      <c r="C74" s="15" t="s">
        <v>96</v>
      </c>
      <c r="D74" s="9">
        <f t="shared" si="15"/>
        <v>0</v>
      </c>
      <c r="E74" s="9">
        <f t="shared" ref="E74:P74" si="16">SUM(E77:E88)</f>
        <v>0</v>
      </c>
      <c r="F74" s="9">
        <f t="shared" si="16"/>
        <v>0</v>
      </c>
      <c r="G74" s="9">
        <f t="shared" si="16"/>
        <v>0</v>
      </c>
      <c r="H74" s="9">
        <f t="shared" si="16"/>
        <v>0</v>
      </c>
      <c r="I74" s="9">
        <f t="shared" si="16"/>
        <v>0</v>
      </c>
      <c r="J74" s="9">
        <f t="shared" si="16"/>
        <v>0</v>
      </c>
      <c r="K74" s="9">
        <f t="shared" si="16"/>
        <v>0</v>
      </c>
      <c r="L74" s="9">
        <f t="shared" si="16"/>
        <v>0</v>
      </c>
      <c r="M74" s="9">
        <f t="shared" si="16"/>
        <v>0</v>
      </c>
      <c r="N74" s="9">
        <f t="shared" si="16"/>
        <v>0</v>
      </c>
      <c r="O74" s="9">
        <f t="shared" si="16"/>
        <v>0</v>
      </c>
      <c r="P74" s="9">
        <f t="shared" si="16"/>
        <v>0</v>
      </c>
    </row>
    <row r="75" spans="1:16" hidden="1" x14ac:dyDescent="0.25">
      <c r="A75" s="191"/>
      <c r="B75" s="200"/>
      <c r="C75" s="11" t="s">
        <v>97</v>
      </c>
      <c r="D75" s="9">
        <f t="shared" si="15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idden="1" x14ac:dyDescent="0.25">
      <c r="A76" s="191"/>
      <c r="B76" s="200"/>
      <c r="C76" s="11" t="s">
        <v>79</v>
      </c>
      <c r="D76" s="9">
        <f t="shared" si="15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5.75" thickBot="1" x14ac:dyDescent="0.3">
      <c r="A77" s="191"/>
      <c r="B77" s="46">
        <v>341</v>
      </c>
      <c r="C77" s="16" t="s">
        <v>104</v>
      </c>
      <c r="D77" s="9">
        <f t="shared" si="15"/>
        <v>0</v>
      </c>
      <c r="E77" s="9"/>
      <c r="F77" s="9"/>
      <c r="G77" s="9"/>
      <c r="H77" s="9"/>
      <c r="I77" s="9"/>
      <c r="J77" s="32"/>
      <c r="K77" s="32"/>
      <c r="L77" s="32"/>
      <c r="M77" s="32"/>
      <c r="N77" s="32"/>
      <c r="O77" s="9"/>
      <c r="P77" s="9"/>
    </row>
    <row r="78" spans="1:16" ht="24.75" thickBot="1" x14ac:dyDescent="0.3">
      <c r="A78" s="191"/>
      <c r="B78" s="46">
        <v>343</v>
      </c>
      <c r="C78" s="16" t="s">
        <v>99</v>
      </c>
      <c r="D78" s="9">
        <f t="shared" si="15"/>
        <v>0</v>
      </c>
      <c r="E78" s="9"/>
      <c r="F78" s="9"/>
      <c r="G78" s="9"/>
      <c r="H78" s="9"/>
      <c r="I78" s="9"/>
      <c r="J78" s="32"/>
      <c r="K78" s="32"/>
      <c r="L78" s="32"/>
      <c r="M78" s="32"/>
      <c r="N78" s="32"/>
      <c r="O78" s="9"/>
      <c r="P78" s="9"/>
    </row>
    <row r="79" spans="1:16" ht="24.75" thickBot="1" x14ac:dyDescent="0.3">
      <c r="A79" s="191"/>
      <c r="B79" s="46">
        <v>344</v>
      </c>
      <c r="C79" s="16" t="s">
        <v>102</v>
      </c>
      <c r="D79" s="9">
        <f t="shared" si="15"/>
        <v>0</v>
      </c>
      <c r="E79" s="9"/>
      <c r="F79" s="9"/>
      <c r="G79" s="9"/>
      <c r="H79" s="9"/>
      <c r="I79" s="9"/>
      <c r="J79" s="32"/>
      <c r="K79" s="32"/>
      <c r="L79" s="32"/>
      <c r="M79" s="32"/>
      <c r="N79" s="32"/>
      <c r="O79" s="9"/>
      <c r="P79" s="9"/>
    </row>
    <row r="80" spans="1:16" ht="15.75" thickBot="1" x14ac:dyDescent="0.3">
      <c r="A80" s="191"/>
      <c r="B80" s="46">
        <v>345</v>
      </c>
      <c r="C80" s="16" t="s">
        <v>100</v>
      </c>
      <c r="D80" s="9">
        <f t="shared" si="15"/>
        <v>0</v>
      </c>
      <c r="E80" s="9"/>
      <c r="F80" s="9"/>
      <c r="G80" s="9"/>
      <c r="H80" s="9"/>
      <c r="I80" s="9"/>
      <c r="J80" s="32"/>
      <c r="K80" s="32"/>
      <c r="L80" s="32"/>
      <c r="M80" s="32"/>
      <c r="N80" s="32"/>
      <c r="O80" s="9"/>
      <c r="P80" s="9"/>
    </row>
    <row r="81" spans="1:16" ht="24.75" thickBot="1" x14ac:dyDescent="0.3">
      <c r="A81" s="191"/>
      <c r="B81" s="197">
        <v>346</v>
      </c>
      <c r="C81" s="16" t="s">
        <v>101</v>
      </c>
      <c r="D81" s="9">
        <f t="shared" si="15"/>
        <v>0</v>
      </c>
      <c r="E81" s="9"/>
      <c r="F81" s="9"/>
      <c r="G81" s="9"/>
      <c r="H81" s="9"/>
      <c r="I81" s="9"/>
      <c r="J81" s="32"/>
      <c r="K81" s="32"/>
      <c r="L81" s="32"/>
      <c r="M81" s="32"/>
      <c r="N81" s="32"/>
      <c r="O81" s="9"/>
      <c r="P81" s="9"/>
    </row>
    <row r="82" spans="1:16" ht="24.75" thickBot="1" x14ac:dyDescent="0.3">
      <c r="A82" s="191"/>
      <c r="B82" s="197"/>
      <c r="C82" s="16" t="s">
        <v>103</v>
      </c>
      <c r="D82" s="9">
        <f t="shared" si="15"/>
        <v>0</v>
      </c>
      <c r="E82" s="9"/>
      <c r="F82" s="9"/>
      <c r="G82" s="9"/>
      <c r="H82" s="9"/>
      <c r="I82" s="9"/>
      <c r="J82" s="32"/>
      <c r="K82" s="32"/>
      <c r="L82" s="32"/>
      <c r="M82" s="32"/>
      <c r="N82" s="32"/>
      <c r="O82" s="9"/>
      <c r="P82" s="9"/>
    </row>
    <row r="83" spans="1:16" ht="24.75" thickBot="1" x14ac:dyDescent="0.3">
      <c r="A83" s="191"/>
      <c r="B83" s="197"/>
      <c r="C83" s="16" t="s">
        <v>98</v>
      </c>
      <c r="D83" s="9">
        <f t="shared" si="15"/>
        <v>0</v>
      </c>
      <c r="E83" s="9"/>
      <c r="F83" s="9"/>
      <c r="G83" s="9"/>
      <c r="H83" s="9"/>
      <c r="I83" s="9"/>
      <c r="J83" s="32"/>
      <c r="K83" s="32"/>
      <c r="L83" s="32"/>
      <c r="M83" s="32"/>
      <c r="N83" s="32"/>
      <c r="O83" s="9"/>
      <c r="P83" s="9"/>
    </row>
    <row r="84" spans="1:16" ht="24.75" thickBot="1" x14ac:dyDescent="0.3">
      <c r="A84" s="191"/>
      <c r="B84" s="197"/>
      <c r="C84" s="16" t="s">
        <v>105</v>
      </c>
      <c r="D84" s="9">
        <f t="shared" si="15"/>
        <v>0</v>
      </c>
      <c r="E84" s="9"/>
      <c r="F84" s="9"/>
      <c r="G84" s="9"/>
      <c r="H84" s="9"/>
      <c r="I84" s="9"/>
      <c r="J84" s="32"/>
      <c r="K84" s="32"/>
      <c r="L84" s="32"/>
      <c r="M84" s="32"/>
      <c r="N84" s="32"/>
      <c r="O84" s="9"/>
      <c r="P84" s="9"/>
    </row>
    <row r="85" spans="1:16" ht="24.75" thickBot="1" x14ac:dyDescent="0.3">
      <c r="A85" s="191"/>
      <c r="B85" s="197"/>
      <c r="C85" s="16" t="s">
        <v>106</v>
      </c>
      <c r="D85" s="9">
        <f t="shared" si="15"/>
        <v>0</v>
      </c>
      <c r="E85" s="9"/>
      <c r="F85" s="9"/>
      <c r="G85" s="9"/>
      <c r="H85" s="9"/>
      <c r="I85" s="9"/>
      <c r="J85" s="32"/>
      <c r="K85" s="32"/>
      <c r="L85" s="32"/>
      <c r="M85" s="32"/>
      <c r="N85" s="32"/>
      <c r="O85" s="9"/>
      <c r="P85" s="9"/>
    </row>
    <row r="86" spans="1:16" ht="36.75" thickBot="1" x14ac:dyDescent="0.3">
      <c r="A86" s="191"/>
      <c r="B86" s="197"/>
      <c r="C86" s="16" t="s">
        <v>107</v>
      </c>
      <c r="D86" s="9">
        <f t="shared" si="15"/>
        <v>0</v>
      </c>
      <c r="E86" s="9"/>
      <c r="F86" s="9"/>
      <c r="G86" s="9"/>
      <c r="H86" s="9"/>
      <c r="I86" s="9"/>
      <c r="J86" s="32"/>
      <c r="K86" s="32"/>
      <c r="L86" s="32"/>
      <c r="M86" s="32"/>
      <c r="N86" s="32"/>
      <c r="O86" s="9"/>
      <c r="P86" s="9"/>
    </row>
    <row r="87" spans="1:16" ht="15.75" thickBot="1" x14ac:dyDescent="0.3">
      <c r="A87" s="191"/>
      <c r="B87" s="197"/>
      <c r="C87" s="16" t="s">
        <v>108</v>
      </c>
      <c r="D87" s="9">
        <f t="shared" si="15"/>
        <v>0</v>
      </c>
      <c r="E87" s="9"/>
      <c r="F87" s="9"/>
      <c r="G87" s="9"/>
      <c r="H87" s="9"/>
      <c r="I87" s="9"/>
      <c r="J87" s="32"/>
      <c r="K87" s="32"/>
      <c r="L87" s="32"/>
      <c r="M87" s="32"/>
      <c r="N87" s="32"/>
      <c r="O87" s="9"/>
      <c r="P87" s="9"/>
    </row>
    <row r="88" spans="1:16" ht="24.75" thickBot="1" x14ac:dyDescent="0.3">
      <c r="A88" s="192"/>
      <c r="B88" s="47">
        <v>349</v>
      </c>
      <c r="C88" s="16" t="s">
        <v>109</v>
      </c>
      <c r="D88" s="9">
        <f t="shared" si="15"/>
        <v>0</v>
      </c>
      <c r="E88" s="9"/>
      <c r="F88" s="9"/>
      <c r="G88" s="9"/>
      <c r="H88" s="9"/>
      <c r="I88" s="9"/>
      <c r="J88" s="32"/>
      <c r="K88" s="32"/>
      <c r="L88" s="32"/>
      <c r="M88" s="32"/>
      <c r="N88" s="32"/>
      <c r="O88" s="9"/>
      <c r="P88" s="9"/>
    </row>
    <row r="89" spans="1:16" x14ac:dyDescent="0.25">
      <c r="A89" s="33"/>
      <c r="B89" s="34"/>
      <c r="C89" s="35" t="s">
        <v>110</v>
      </c>
      <c r="D89" s="9">
        <f t="shared" si="15"/>
        <v>179379</v>
      </c>
      <c r="E89" s="9">
        <f t="shared" ref="E89:P89" si="17">E20+E8</f>
        <v>21509</v>
      </c>
      <c r="F89" s="9">
        <f t="shared" si="17"/>
        <v>14350</v>
      </c>
      <c r="G89" s="9">
        <f t="shared" si="17"/>
        <v>14350</v>
      </c>
      <c r="H89" s="9">
        <f t="shared" si="17"/>
        <v>14350</v>
      </c>
      <c r="I89" s="9">
        <f t="shared" si="17"/>
        <v>21540</v>
      </c>
      <c r="J89" s="9">
        <f t="shared" si="17"/>
        <v>21530</v>
      </c>
      <c r="K89" s="9">
        <f t="shared" si="17"/>
        <v>7180</v>
      </c>
      <c r="L89" s="9">
        <f t="shared" si="17"/>
        <v>7170</v>
      </c>
      <c r="M89" s="9">
        <f t="shared" si="17"/>
        <v>14350</v>
      </c>
      <c r="N89" s="9">
        <f t="shared" si="17"/>
        <v>14350</v>
      </c>
      <c r="O89" s="9">
        <f t="shared" si="17"/>
        <v>14350</v>
      </c>
      <c r="P89" s="9">
        <f t="shared" si="17"/>
        <v>14350</v>
      </c>
    </row>
    <row r="90" spans="1:16" x14ac:dyDescent="0.25">
      <c r="B90" s="1"/>
      <c r="C90" s="36"/>
    </row>
    <row r="91" spans="1:16" x14ac:dyDescent="0.25">
      <c r="B91" s="1"/>
      <c r="C91" s="36"/>
    </row>
    <row r="92" spans="1:16" x14ac:dyDescent="0.25">
      <c r="B92" s="1"/>
      <c r="C92" s="37" t="s">
        <v>115</v>
      </c>
    </row>
    <row r="93" spans="1:16" x14ac:dyDescent="0.25">
      <c r="B93" s="1"/>
      <c r="C93" s="1"/>
    </row>
    <row r="94" spans="1:16" x14ac:dyDescent="0.25">
      <c r="B94" s="1"/>
      <c r="C94" s="48"/>
      <c r="D94" s="49">
        <v>273216</v>
      </c>
    </row>
    <row r="95" spans="1:16" x14ac:dyDescent="0.25">
      <c r="B95" s="1"/>
      <c r="C95" s="48"/>
      <c r="D95" s="49">
        <f>D94-D89</f>
        <v>93837</v>
      </c>
    </row>
    <row r="96" spans="1:16" x14ac:dyDescent="0.25">
      <c r="B96" s="1"/>
      <c r="C96" s="48"/>
      <c r="D96" s="49">
        <v>7258600</v>
      </c>
    </row>
    <row r="97" spans="2:4" x14ac:dyDescent="0.25">
      <c r="B97" s="1"/>
      <c r="C97" s="48"/>
      <c r="D97" s="49">
        <f>D96-D89</f>
        <v>7079221</v>
      </c>
    </row>
    <row r="98" spans="2:4" x14ac:dyDescent="0.25">
      <c r="B98" s="1"/>
      <c r="C98" s="1"/>
    </row>
    <row r="99" spans="2:4" x14ac:dyDescent="0.25">
      <c r="B99" s="1"/>
      <c r="C99" s="1"/>
    </row>
    <row r="100" spans="2:4" x14ac:dyDescent="0.25">
      <c r="B100" s="1"/>
      <c r="C100" s="1"/>
    </row>
    <row r="101" spans="2:4" x14ac:dyDescent="0.25">
      <c r="B101" s="1"/>
      <c r="C101" s="1"/>
    </row>
    <row r="102" spans="2:4" x14ac:dyDescent="0.25">
      <c r="B102" s="1"/>
      <c r="C102" s="1"/>
    </row>
    <row r="103" spans="2:4" x14ac:dyDescent="0.25">
      <c r="B103" s="1"/>
      <c r="C103" s="1"/>
    </row>
    <row r="104" spans="2:4" x14ac:dyDescent="0.25">
      <c r="B104" s="1"/>
      <c r="C104" s="1"/>
    </row>
    <row r="105" spans="2:4" x14ac:dyDescent="0.25">
      <c r="B105" s="1"/>
      <c r="C105" s="1"/>
    </row>
    <row r="106" spans="2:4" x14ac:dyDescent="0.25">
      <c r="B106" s="1"/>
      <c r="C106" s="1"/>
    </row>
    <row r="107" spans="2:4" x14ac:dyDescent="0.25">
      <c r="B107" s="1"/>
      <c r="C107" s="1"/>
    </row>
    <row r="108" spans="2:4" x14ac:dyDescent="0.25">
      <c r="B108" s="1"/>
      <c r="C108" s="1"/>
    </row>
    <row r="109" spans="2:4" x14ac:dyDescent="0.25">
      <c r="B109" s="1"/>
      <c r="C109" s="1"/>
    </row>
    <row r="110" spans="2:4" x14ac:dyDescent="0.25">
      <c r="B110" s="1"/>
      <c r="C110" s="1"/>
    </row>
    <row r="111" spans="2:4" x14ac:dyDescent="0.25">
      <c r="B111" s="1"/>
      <c r="C111" s="1"/>
    </row>
    <row r="112" spans="2:4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</sheetData>
  <mergeCells count="27">
    <mergeCell ref="A18:A19"/>
    <mergeCell ref="B18:B19"/>
    <mergeCell ref="B20:C20"/>
    <mergeCell ref="A21:A88"/>
    <mergeCell ref="B21:B25"/>
    <mergeCell ref="B41:B56"/>
    <mergeCell ref="B57:B62"/>
    <mergeCell ref="B81:B87"/>
    <mergeCell ref="B64:B73"/>
    <mergeCell ref="B74:B76"/>
    <mergeCell ref="N6:P6"/>
    <mergeCell ref="B8:C8"/>
    <mergeCell ref="E6:G6"/>
    <mergeCell ref="H6:J6"/>
    <mergeCell ref="B33:B40"/>
    <mergeCell ref="B26:B29"/>
    <mergeCell ref="B30:B32"/>
    <mergeCell ref="K6:M6"/>
    <mergeCell ref="A9:A11"/>
    <mergeCell ref="B11:C11"/>
    <mergeCell ref="A12:A17"/>
    <mergeCell ref="D1:J1"/>
    <mergeCell ref="D2:J2"/>
    <mergeCell ref="D4:J4"/>
    <mergeCell ref="A6:A7"/>
    <mergeCell ref="B6:C7"/>
    <mergeCell ref="D6:D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7169" r:id="rId3"/>
      </mc:Fallback>
    </mc:AlternateContent>
    <mc:AlternateContent xmlns:mc="http://schemas.openxmlformats.org/markup-compatibility/2006">
      <mc:Choice Requires="x14">
        <oleObject progId="Equation.3" shapeId="7170" r:id="rId5">
          <objectPr defaultSize="0" autoPict="0" r:id="rId6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7170" r:id="rId5"/>
      </mc:Fallback>
    </mc:AlternateContent>
    <mc:AlternateContent xmlns:mc="http://schemas.openxmlformats.org/markup-compatibility/2006">
      <mc:Choice Requires="x14">
        <oleObject progId="Equation.3" shapeId="7171" r:id="rId7">
          <objectPr defaultSize="0" autoPict="0" r:id="rId8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7171" r:id="rId7"/>
      </mc:Fallback>
    </mc:AlternateContent>
    <mc:AlternateContent xmlns:mc="http://schemas.openxmlformats.org/markup-compatibility/2006">
      <mc:Choice Requires="x14">
        <oleObject progId="Equation.3" shapeId="7172" r:id="rId9">
          <objectPr defaultSize="0" autoPict="0" r:id="rId4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7172" r:id="rId9"/>
      </mc:Fallback>
    </mc:AlternateContent>
    <mc:AlternateContent xmlns:mc="http://schemas.openxmlformats.org/markup-compatibility/2006">
      <mc:Choice Requires="x14">
        <oleObject progId="Equation.3" shapeId="7173" r:id="rId10">
          <objectPr defaultSize="0" autoPict="0" r:id="rId6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7173" r:id="rId10"/>
      </mc:Fallback>
    </mc:AlternateContent>
    <mc:AlternateContent xmlns:mc="http://schemas.openxmlformats.org/markup-compatibility/2006">
      <mc:Choice Requires="x14">
        <oleObject progId="Equation.3" shapeId="7174" r:id="rId11">
          <objectPr defaultSize="0" autoPict="0" r:id="rId8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7174" r:id="rId11"/>
      </mc:Fallback>
    </mc:AlternateContent>
    <mc:AlternateContent xmlns:mc="http://schemas.openxmlformats.org/markup-compatibility/2006">
      <mc:Choice Requires="x14">
        <oleObject progId="Equation.3" shapeId="7175" r:id="rId12">
          <objectPr defaultSize="0" autoPict="0" r:id="rId4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7175" r:id="rId12"/>
      </mc:Fallback>
    </mc:AlternateContent>
    <mc:AlternateContent xmlns:mc="http://schemas.openxmlformats.org/markup-compatibility/2006">
      <mc:Choice Requires="x14">
        <oleObject progId="Equation.3" shapeId="7176" r:id="rId13">
          <objectPr defaultSize="0" autoPict="0" r:id="rId6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7176" r:id="rId13"/>
      </mc:Fallback>
    </mc:AlternateContent>
    <mc:AlternateContent xmlns:mc="http://schemas.openxmlformats.org/markup-compatibility/2006">
      <mc:Choice Requires="x14">
        <oleObject progId="Equation.3" shapeId="7177" r:id="rId14">
          <objectPr defaultSize="0" autoPict="0" r:id="rId8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7177" r:id="rId14"/>
      </mc:Fallback>
    </mc:AlternateContent>
    <mc:AlternateContent xmlns:mc="http://schemas.openxmlformats.org/markup-compatibility/2006">
      <mc:Choice Requires="x14">
        <oleObject progId="Equation.3" shapeId="7178" r:id="rId15">
          <objectPr defaultSize="0" autoPict="0" r:id="rId4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7178" r:id="rId15"/>
      </mc:Fallback>
    </mc:AlternateContent>
    <mc:AlternateContent xmlns:mc="http://schemas.openxmlformats.org/markup-compatibility/2006">
      <mc:Choice Requires="x14">
        <oleObject progId="Equation.3" shapeId="7179" r:id="rId16">
          <objectPr defaultSize="0" autoPict="0" r:id="rId6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7179" r:id="rId16"/>
      </mc:Fallback>
    </mc:AlternateContent>
    <mc:AlternateContent xmlns:mc="http://schemas.openxmlformats.org/markup-compatibility/2006">
      <mc:Choice Requires="x14">
        <oleObject progId="Equation.3" shapeId="7180" r:id="rId17">
          <objectPr defaultSize="0" autoPict="0" r:id="rId8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7180" r:id="rId17"/>
      </mc:Fallback>
    </mc:AlternateContent>
    <mc:AlternateContent xmlns:mc="http://schemas.openxmlformats.org/markup-compatibility/2006">
      <mc:Choice Requires="x14">
        <oleObject progId="Equation.3" shapeId="7181" r:id="rId18">
          <objectPr defaultSize="0" autoPict="0" r:id="rId8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7181" r:id="rId18"/>
      </mc:Fallback>
    </mc:AlternateContent>
    <mc:AlternateContent xmlns:mc="http://schemas.openxmlformats.org/markup-compatibility/2006">
      <mc:Choice Requires="x14">
        <oleObject progId="Equation.3" shapeId="7182" r:id="rId19">
          <objectPr defaultSize="0" autoPict="0" r:id="rId8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7182" r:id="rId19"/>
      </mc:Fallback>
    </mc:AlternateContent>
    <mc:AlternateContent xmlns:mc="http://schemas.openxmlformats.org/markup-compatibility/2006">
      <mc:Choice Requires="x14">
        <oleObject progId="Equation.3" shapeId="7183" r:id="rId20">
          <objectPr defaultSize="0" autoPict="0" r:id="rId8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7183" r:id="rId20"/>
      </mc:Fallback>
    </mc:AlternateContent>
    <mc:AlternateContent xmlns:mc="http://schemas.openxmlformats.org/markup-compatibility/2006">
      <mc:Choice Requires="x14">
        <oleObject progId="Equation.3" shapeId="7184" r:id="rId21">
          <objectPr defaultSize="0" autoPict="0" r:id="rId8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7184" r:id="rId21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B34" sqref="A34:XFD51"/>
    </sheetView>
  </sheetViews>
  <sheetFormatPr defaultColWidth="8.85546875" defaultRowHeight="15" x14ac:dyDescent="0.25"/>
  <cols>
    <col min="1" max="1" width="19.140625" style="119" customWidth="1"/>
    <col min="2" max="2" width="7.28515625" style="119" customWidth="1"/>
    <col min="3" max="3" width="8.7109375" style="119" customWidth="1"/>
    <col min="4" max="4" width="8.85546875" style="119" customWidth="1"/>
    <col min="5" max="5" width="12.7109375" style="119" customWidth="1"/>
    <col min="6" max="6" width="7.7109375" style="119" customWidth="1"/>
    <col min="7" max="7" width="3.5703125" style="119" customWidth="1"/>
    <col min="8" max="8" width="10.7109375" style="119" customWidth="1"/>
    <col min="9" max="13" width="10.7109375" style="119" bestFit="1" customWidth="1"/>
    <col min="14" max="14" width="5.7109375" style="119" customWidth="1"/>
    <col min="15" max="15" width="6.140625" style="119" customWidth="1"/>
    <col min="16" max="16" width="6.42578125" style="119" customWidth="1"/>
    <col min="17" max="19" width="10.7109375" style="119" bestFit="1" customWidth="1"/>
    <col min="20" max="20" width="10.140625" style="119" bestFit="1" customWidth="1"/>
    <col min="21" max="21" width="9.140625" style="119" bestFit="1" customWidth="1"/>
    <col min="22" max="256" width="8.85546875" style="119"/>
    <col min="257" max="257" width="19.140625" style="119" customWidth="1"/>
    <col min="258" max="258" width="7.28515625" style="119" customWidth="1"/>
    <col min="259" max="259" width="8.7109375" style="119" customWidth="1"/>
    <col min="260" max="260" width="8.85546875" style="119" customWidth="1"/>
    <col min="261" max="261" width="12.7109375" style="119" customWidth="1"/>
    <col min="262" max="262" width="7.7109375" style="119" customWidth="1"/>
    <col min="263" max="263" width="3.5703125" style="119" customWidth="1"/>
    <col min="264" max="264" width="10.7109375" style="119" customWidth="1"/>
    <col min="265" max="269" width="10.7109375" style="119" bestFit="1" customWidth="1"/>
    <col min="270" max="270" width="5.7109375" style="119" customWidth="1"/>
    <col min="271" max="271" width="6.140625" style="119" customWidth="1"/>
    <col min="272" max="272" width="6.42578125" style="119" customWidth="1"/>
    <col min="273" max="275" width="10.7109375" style="119" bestFit="1" customWidth="1"/>
    <col min="276" max="276" width="10.140625" style="119" bestFit="1" customWidth="1"/>
    <col min="277" max="277" width="9.140625" style="119" bestFit="1" customWidth="1"/>
    <col min="278" max="512" width="8.85546875" style="119"/>
    <col min="513" max="513" width="19.140625" style="119" customWidth="1"/>
    <col min="514" max="514" width="7.28515625" style="119" customWidth="1"/>
    <col min="515" max="515" width="8.7109375" style="119" customWidth="1"/>
    <col min="516" max="516" width="8.85546875" style="119" customWidth="1"/>
    <col min="517" max="517" width="12.7109375" style="119" customWidth="1"/>
    <col min="518" max="518" width="7.7109375" style="119" customWidth="1"/>
    <col min="519" max="519" width="3.5703125" style="119" customWidth="1"/>
    <col min="520" max="520" width="10.7109375" style="119" customWidth="1"/>
    <col min="521" max="525" width="10.7109375" style="119" bestFit="1" customWidth="1"/>
    <col min="526" max="526" width="5.7109375" style="119" customWidth="1"/>
    <col min="527" max="527" width="6.140625" style="119" customWidth="1"/>
    <col min="528" max="528" width="6.42578125" style="119" customWidth="1"/>
    <col min="529" max="531" width="10.7109375" style="119" bestFit="1" customWidth="1"/>
    <col min="532" max="532" width="10.140625" style="119" bestFit="1" customWidth="1"/>
    <col min="533" max="533" width="9.140625" style="119" bestFit="1" customWidth="1"/>
    <col min="534" max="768" width="8.85546875" style="119"/>
    <col min="769" max="769" width="19.140625" style="119" customWidth="1"/>
    <col min="770" max="770" width="7.28515625" style="119" customWidth="1"/>
    <col min="771" max="771" width="8.7109375" style="119" customWidth="1"/>
    <col min="772" max="772" width="8.85546875" style="119" customWidth="1"/>
    <col min="773" max="773" width="12.7109375" style="119" customWidth="1"/>
    <col min="774" max="774" width="7.7109375" style="119" customWidth="1"/>
    <col min="775" max="775" width="3.5703125" style="119" customWidth="1"/>
    <col min="776" max="776" width="10.7109375" style="119" customWidth="1"/>
    <col min="777" max="781" width="10.7109375" style="119" bestFit="1" customWidth="1"/>
    <col min="782" max="782" width="5.7109375" style="119" customWidth="1"/>
    <col min="783" max="783" width="6.140625" style="119" customWidth="1"/>
    <col min="784" max="784" width="6.42578125" style="119" customWidth="1"/>
    <col min="785" max="787" width="10.7109375" style="119" bestFit="1" customWidth="1"/>
    <col min="788" max="788" width="10.140625" style="119" bestFit="1" customWidth="1"/>
    <col min="789" max="789" width="9.140625" style="119" bestFit="1" customWidth="1"/>
    <col min="790" max="1024" width="8.85546875" style="119"/>
    <col min="1025" max="1025" width="19.140625" style="119" customWidth="1"/>
    <col min="1026" max="1026" width="7.28515625" style="119" customWidth="1"/>
    <col min="1027" max="1027" width="8.7109375" style="119" customWidth="1"/>
    <col min="1028" max="1028" width="8.85546875" style="119" customWidth="1"/>
    <col min="1029" max="1029" width="12.7109375" style="119" customWidth="1"/>
    <col min="1030" max="1030" width="7.7109375" style="119" customWidth="1"/>
    <col min="1031" max="1031" width="3.5703125" style="119" customWidth="1"/>
    <col min="1032" max="1032" width="10.7109375" style="119" customWidth="1"/>
    <col min="1033" max="1037" width="10.7109375" style="119" bestFit="1" customWidth="1"/>
    <col min="1038" max="1038" width="5.7109375" style="119" customWidth="1"/>
    <col min="1039" max="1039" width="6.140625" style="119" customWidth="1"/>
    <col min="1040" max="1040" width="6.42578125" style="119" customWidth="1"/>
    <col min="1041" max="1043" width="10.7109375" style="119" bestFit="1" customWidth="1"/>
    <col min="1044" max="1044" width="10.140625" style="119" bestFit="1" customWidth="1"/>
    <col min="1045" max="1045" width="9.140625" style="119" bestFit="1" customWidth="1"/>
    <col min="1046" max="1280" width="8.85546875" style="119"/>
    <col min="1281" max="1281" width="19.140625" style="119" customWidth="1"/>
    <col min="1282" max="1282" width="7.28515625" style="119" customWidth="1"/>
    <col min="1283" max="1283" width="8.7109375" style="119" customWidth="1"/>
    <col min="1284" max="1284" width="8.85546875" style="119" customWidth="1"/>
    <col min="1285" max="1285" width="12.7109375" style="119" customWidth="1"/>
    <col min="1286" max="1286" width="7.7109375" style="119" customWidth="1"/>
    <col min="1287" max="1287" width="3.5703125" style="119" customWidth="1"/>
    <col min="1288" max="1288" width="10.7109375" style="119" customWidth="1"/>
    <col min="1289" max="1293" width="10.7109375" style="119" bestFit="1" customWidth="1"/>
    <col min="1294" max="1294" width="5.7109375" style="119" customWidth="1"/>
    <col min="1295" max="1295" width="6.140625" style="119" customWidth="1"/>
    <col min="1296" max="1296" width="6.42578125" style="119" customWidth="1"/>
    <col min="1297" max="1299" width="10.7109375" style="119" bestFit="1" customWidth="1"/>
    <col min="1300" max="1300" width="10.140625" style="119" bestFit="1" customWidth="1"/>
    <col min="1301" max="1301" width="9.140625" style="119" bestFit="1" customWidth="1"/>
    <col min="1302" max="1536" width="8.85546875" style="119"/>
    <col min="1537" max="1537" width="19.140625" style="119" customWidth="1"/>
    <col min="1538" max="1538" width="7.28515625" style="119" customWidth="1"/>
    <col min="1539" max="1539" width="8.7109375" style="119" customWidth="1"/>
    <col min="1540" max="1540" width="8.85546875" style="119" customWidth="1"/>
    <col min="1541" max="1541" width="12.7109375" style="119" customWidth="1"/>
    <col min="1542" max="1542" width="7.7109375" style="119" customWidth="1"/>
    <col min="1543" max="1543" width="3.5703125" style="119" customWidth="1"/>
    <col min="1544" max="1544" width="10.7109375" style="119" customWidth="1"/>
    <col min="1545" max="1549" width="10.7109375" style="119" bestFit="1" customWidth="1"/>
    <col min="1550" max="1550" width="5.7109375" style="119" customWidth="1"/>
    <col min="1551" max="1551" width="6.140625" style="119" customWidth="1"/>
    <col min="1552" max="1552" width="6.42578125" style="119" customWidth="1"/>
    <col min="1553" max="1555" width="10.7109375" style="119" bestFit="1" customWidth="1"/>
    <col min="1556" max="1556" width="10.140625" style="119" bestFit="1" customWidth="1"/>
    <col min="1557" max="1557" width="9.140625" style="119" bestFit="1" customWidth="1"/>
    <col min="1558" max="1792" width="8.85546875" style="119"/>
    <col min="1793" max="1793" width="19.140625" style="119" customWidth="1"/>
    <col min="1794" max="1794" width="7.28515625" style="119" customWidth="1"/>
    <col min="1795" max="1795" width="8.7109375" style="119" customWidth="1"/>
    <col min="1796" max="1796" width="8.85546875" style="119" customWidth="1"/>
    <col min="1797" max="1797" width="12.7109375" style="119" customWidth="1"/>
    <col min="1798" max="1798" width="7.7109375" style="119" customWidth="1"/>
    <col min="1799" max="1799" width="3.5703125" style="119" customWidth="1"/>
    <col min="1800" max="1800" width="10.7109375" style="119" customWidth="1"/>
    <col min="1801" max="1805" width="10.7109375" style="119" bestFit="1" customWidth="1"/>
    <col min="1806" max="1806" width="5.7109375" style="119" customWidth="1"/>
    <col min="1807" max="1807" width="6.140625" style="119" customWidth="1"/>
    <col min="1808" max="1808" width="6.42578125" style="119" customWidth="1"/>
    <col min="1809" max="1811" width="10.7109375" style="119" bestFit="1" customWidth="1"/>
    <col min="1812" max="1812" width="10.140625" style="119" bestFit="1" customWidth="1"/>
    <col min="1813" max="1813" width="9.140625" style="119" bestFit="1" customWidth="1"/>
    <col min="1814" max="2048" width="8.85546875" style="119"/>
    <col min="2049" max="2049" width="19.140625" style="119" customWidth="1"/>
    <col min="2050" max="2050" width="7.28515625" style="119" customWidth="1"/>
    <col min="2051" max="2051" width="8.7109375" style="119" customWidth="1"/>
    <col min="2052" max="2052" width="8.85546875" style="119" customWidth="1"/>
    <col min="2053" max="2053" width="12.7109375" style="119" customWidth="1"/>
    <col min="2054" max="2054" width="7.7109375" style="119" customWidth="1"/>
    <col min="2055" max="2055" width="3.5703125" style="119" customWidth="1"/>
    <col min="2056" max="2056" width="10.7109375" style="119" customWidth="1"/>
    <col min="2057" max="2061" width="10.7109375" style="119" bestFit="1" customWidth="1"/>
    <col min="2062" max="2062" width="5.7109375" style="119" customWidth="1"/>
    <col min="2063" max="2063" width="6.140625" style="119" customWidth="1"/>
    <col min="2064" max="2064" width="6.42578125" style="119" customWidth="1"/>
    <col min="2065" max="2067" width="10.7109375" style="119" bestFit="1" customWidth="1"/>
    <col min="2068" max="2068" width="10.140625" style="119" bestFit="1" customWidth="1"/>
    <col min="2069" max="2069" width="9.140625" style="119" bestFit="1" customWidth="1"/>
    <col min="2070" max="2304" width="8.85546875" style="119"/>
    <col min="2305" max="2305" width="19.140625" style="119" customWidth="1"/>
    <col min="2306" max="2306" width="7.28515625" style="119" customWidth="1"/>
    <col min="2307" max="2307" width="8.7109375" style="119" customWidth="1"/>
    <col min="2308" max="2308" width="8.85546875" style="119" customWidth="1"/>
    <col min="2309" max="2309" width="12.7109375" style="119" customWidth="1"/>
    <col min="2310" max="2310" width="7.7109375" style="119" customWidth="1"/>
    <col min="2311" max="2311" width="3.5703125" style="119" customWidth="1"/>
    <col min="2312" max="2312" width="10.7109375" style="119" customWidth="1"/>
    <col min="2313" max="2317" width="10.7109375" style="119" bestFit="1" customWidth="1"/>
    <col min="2318" max="2318" width="5.7109375" style="119" customWidth="1"/>
    <col min="2319" max="2319" width="6.140625" style="119" customWidth="1"/>
    <col min="2320" max="2320" width="6.42578125" style="119" customWidth="1"/>
    <col min="2321" max="2323" width="10.7109375" style="119" bestFit="1" customWidth="1"/>
    <col min="2324" max="2324" width="10.140625" style="119" bestFit="1" customWidth="1"/>
    <col min="2325" max="2325" width="9.140625" style="119" bestFit="1" customWidth="1"/>
    <col min="2326" max="2560" width="8.85546875" style="119"/>
    <col min="2561" max="2561" width="19.140625" style="119" customWidth="1"/>
    <col min="2562" max="2562" width="7.28515625" style="119" customWidth="1"/>
    <col min="2563" max="2563" width="8.7109375" style="119" customWidth="1"/>
    <col min="2564" max="2564" width="8.85546875" style="119" customWidth="1"/>
    <col min="2565" max="2565" width="12.7109375" style="119" customWidth="1"/>
    <col min="2566" max="2566" width="7.7109375" style="119" customWidth="1"/>
    <col min="2567" max="2567" width="3.5703125" style="119" customWidth="1"/>
    <col min="2568" max="2568" width="10.7109375" style="119" customWidth="1"/>
    <col min="2569" max="2573" width="10.7109375" style="119" bestFit="1" customWidth="1"/>
    <col min="2574" max="2574" width="5.7109375" style="119" customWidth="1"/>
    <col min="2575" max="2575" width="6.140625" style="119" customWidth="1"/>
    <col min="2576" max="2576" width="6.42578125" style="119" customWidth="1"/>
    <col min="2577" max="2579" width="10.7109375" style="119" bestFit="1" customWidth="1"/>
    <col min="2580" max="2580" width="10.140625" style="119" bestFit="1" customWidth="1"/>
    <col min="2581" max="2581" width="9.140625" style="119" bestFit="1" customWidth="1"/>
    <col min="2582" max="2816" width="8.85546875" style="119"/>
    <col min="2817" max="2817" width="19.140625" style="119" customWidth="1"/>
    <col min="2818" max="2818" width="7.28515625" style="119" customWidth="1"/>
    <col min="2819" max="2819" width="8.7109375" style="119" customWidth="1"/>
    <col min="2820" max="2820" width="8.85546875" style="119" customWidth="1"/>
    <col min="2821" max="2821" width="12.7109375" style="119" customWidth="1"/>
    <col min="2822" max="2822" width="7.7109375" style="119" customWidth="1"/>
    <col min="2823" max="2823" width="3.5703125" style="119" customWidth="1"/>
    <col min="2824" max="2824" width="10.7109375" style="119" customWidth="1"/>
    <col min="2825" max="2829" width="10.7109375" style="119" bestFit="1" customWidth="1"/>
    <col min="2830" max="2830" width="5.7109375" style="119" customWidth="1"/>
    <col min="2831" max="2831" width="6.140625" style="119" customWidth="1"/>
    <col min="2832" max="2832" width="6.42578125" style="119" customWidth="1"/>
    <col min="2833" max="2835" width="10.7109375" style="119" bestFit="1" customWidth="1"/>
    <col min="2836" max="2836" width="10.140625" style="119" bestFit="1" customWidth="1"/>
    <col min="2837" max="2837" width="9.140625" style="119" bestFit="1" customWidth="1"/>
    <col min="2838" max="3072" width="8.85546875" style="119"/>
    <col min="3073" max="3073" width="19.140625" style="119" customWidth="1"/>
    <col min="3074" max="3074" width="7.28515625" style="119" customWidth="1"/>
    <col min="3075" max="3075" width="8.7109375" style="119" customWidth="1"/>
    <col min="3076" max="3076" width="8.85546875" style="119" customWidth="1"/>
    <col min="3077" max="3077" width="12.7109375" style="119" customWidth="1"/>
    <col min="3078" max="3078" width="7.7109375" style="119" customWidth="1"/>
    <col min="3079" max="3079" width="3.5703125" style="119" customWidth="1"/>
    <col min="3080" max="3080" width="10.7109375" style="119" customWidth="1"/>
    <col min="3081" max="3085" width="10.7109375" style="119" bestFit="1" customWidth="1"/>
    <col min="3086" max="3086" width="5.7109375" style="119" customWidth="1"/>
    <col min="3087" max="3087" width="6.140625" style="119" customWidth="1"/>
    <col min="3088" max="3088" width="6.42578125" style="119" customWidth="1"/>
    <col min="3089" max="3091" width="10.7109375" style="119" bestFit="1" customWidth="1"/>
    <col min="3092" max="3092" width="10.140625" style="119" bestFit="1" customWidth="1"/>
    <col min="3093" max="3093" width="9.140625" style="119" bestFit="1" customWidth="1"/>
    <col min="3094" max="3328" width="8.85546875" style="119"/>
    <col min="3329" max="3329" width="19.140625" style="119" customWidth="1"/>
    <col min="3330" max="3330" width="7.28515625" style="119" customWidth="1"/>
    <col min="3331" max="3331" width="8.7109375" style="119" customWidth="1"/>
    <col min="3332" max="3332" width="8.85546875" style="119" customWidth="1"/>
    <col min="3333" max="3333" width="12.7109375" style="119" customWidth="1"/>
    <col min="3334" max="3334" width="7.7109375" style="119" customWidth="1"/>
    <col min="3335" max="3335" width="3.5703125" style="119" customWidth="1"/>
    <col min="3336" max="3336" width="10.7109375" style="119" customWidth="1"/>
    <col min="3337" max="3341" width="10.7109375" style="119" bestFit="1" customWidth="1"/>
    <col min="3342" max="3342" width="5.7109375" style="119" customWidth="1"/>
    <col min="3343" max="3343" width="6.140625" style="119" customWidth="1"/>
    <col min="3344" max="3344" width="6.42578125" style="119" customWidth="1"/>
    <col min="3345" max="3347" width="10.7109375" style="119" bestFit="1" customWidth="1"/>
    <col min="3348" max="3348" width="10.140625" style="119" bestFit="1" customWidth="1"/>
    <col min="3349" max="3349" width="9.140625" style="119" bestFit="1" customWidth="1"/>
    <col min="3350" max="3584" width="8.85546875" style="119"/>
    <col min="3585" max="3585" width="19.140625" style="119" customWidth="1"/>
    <col min="3586" max="3586" width="7.28515625" style="119" customWidth="1"/>
    <col min="3587" max="3587" width="8.7109375" style="119" customWidth="1"/>
    <col min="3588" max="3588" width="8.85546875" style="119" customWidth="1"/>
    <col min="3589" max="3589" width="12.7109375" style="119" customWidth="1"/>
    <col min="3590" max="3590" width="7.7109375" style="119" customWidth="1"/>
    <col min="3591" max="3591" width="3.5703125" style="119" customWidth="1"/>
    <col min="3592" max="3592" width="10.7109375" style="119" customWidth="1"/>
    <col min="3593" max="3597" width="10.7109375" style="119" bestFit="1" customWidth="1"/>
    <col min="3598" max="3598" width="5.7109375" style="119" customWidth="1"/>
    <col min="3599" max="3599" width="6.140625" style="119" customWidth="1"/>
    <col min="3600" max="3600" width="6.42578125" style="119" customWidth="1"/>
    <col min="3601" max="3603" width="10.7109375" style="119" bestFit="1" customWidth="1"/>
    <col min="3604" max="3604" width="10.140625" style="119" bestFit="1" customWidth="1"/>
    <col min="3605" max="3605" width="9.140625" style="119" bestFit="1" customWidth="1"/>
    <col min="3606" max="3840" width="8.85546875" style="119"/>
    <col min="3841" max="3841" width="19.140625" style="119" customWidth="1"/>
    <col min="3842" max="3842" width="7.28515625" style="119" customWidth="1"/>
    <col min="3843" max="3843" width="8.7109375" style="119" customWidth="1"/>
    <col min="3844" max="3844" width="8.85546875" style="119" customWidth="1"/>
    <col min="3845" max="3845" width="12.7109375" style="119" customWidth="1"/>
    <col min="3846" max="3846" width="7.7109375" style="119" customWidth="1"/>
    <col min="3847" max="3847" width="3.5703125" style="119" customWidth="1"/>
    <col min="3848" max="3848" width="10.7109375" style="119" customWidth="1"/>
    <col min="3849" max="3853" width="10.7109375" style="119" bestFit="1" customWidth="1"/>
    <col min="3854" max="3854" width="5.7109375" style="119" customWidth="1"/>
    <col min="3855" max="3855" width="6.140625" style="119" customWidth="1"/>
    <col min="3856" max="3856" width="6.42578125" style="119" customWidth="1"/>
    <col min="3857" max="3859" width="10.7109375" style="119" bestFit="1" customWidth="1"/>
    <col min="3860" max="3860" width="10.140625" style="119" bestFit="1" customWidth="1"/>
    <col min="3861" max="3861" width="9.140625" style="119" bestFit="1" customWidth="1"/>
    <col min="3862" max="4096" width="8.85546875" style="119"/>
    <col min="4097" max="4097" width="19.140625" style="119" customWidth="1"/>
    <col min="4098" max="4098" width="7.28515625" style="119" customWidth="1"/>
    <col min="4099" max="4099" width="8.7109375" style="119" customWidth="1"/>
    <col min="4100" max="4100" width="8.85546875" style="119" customWidth="1"/>
    <col min="4101" max="4101" width="12.7109375" style="119" customWidth="1"/>
    <col min="4102" max="4102" width="7.7109375" style="119" customWidth="1"/>
    <col min="4103" max="4103" width="3.5703125" style="119" customWidth="1"/>
    <col min="4104" max="4104" width="10.7109375" style="119" customWidth="1"/>
    <col min="4105" max="4109" width="10.7109375" style="119" bestFit="1" customWidth="1"/>
    <col min="4110" max="4110" width="5.7109375" style="119" customWidth="1"/>
    <col min="4111" max="4111" width="6.140625" style="119" customWidth="1"/>
    <col min="4112" max="4112" width="6.42578125" style="119" customWidth="1"/>
    <col min="4113" max="4115" width="10.7109375" style="119" bestFit="1" customWidth="1"/>
    <col min="4116" max="4116" width="10.140625" style="119" bestFit="1" customWidth="1"/>
    <col min="4117" max="4117" width="9.140625" style="119" bestFit="1" customWidth="1"/>
    <col min="4118" max="4352" width="8.85546875" style="119"/>
    <col min="4353" max="4353" width="19.140625" style="119" customWidth="1"/>
    <col min="4354" max="4354" width="7.28515625" style="119" customWidth="1"/>
    <col min="4355" max="4355" width="8.7109375" style="119" customWidth="1"/>
    <col min="4356" max="4356" width="8.85546875" style="119" customWidth="1"/>
    <col min="4357" max="4357" width="12.7109375" style="119" customWidth="1"/>
    <col min="4358" max="4358" width="7.7109375" style="119" customWidth="1"/>
    <col min="4359" max="4359" width="3.5703125" style="119" customWidth="1"/>
    <col min="4360" max="4360" width="10.7109375" style="119" customWidth="1"/>
    <col min="4361" max="4365" width="10.7109375" style="119" bestFit="1" customWidth="1"/>
    <col min="4366" max="4366" width="5.7109375" style="119" customWidth="1"/>
    <col min="4367" max="4367" width="6.140625" style="119" customWidth="1"/>
    <col min="4368" max="4368" width="6.42578125" style="119" customWidth="1"/>
    <col min="4369" max="4371" width="10.7109375" style="119" bestFit="1" customWidth="1"/>
    <col min="4372" max="4372" width="10.140625" style="119" bestFit="1" customWidth="1"/>
    <col min="4373" max="4373" width="9.140625" style="119" bestFit="1" customWidth="1"/>
    <col min="4374" max="4608" width="8.85546875" style="119"/>
    <col min="4609" max="4609" width="19.140625" style="119" customWidth="1"/>
    <col min="4610" max="4610" width="7.28515625" style="119" customWidth="1"/>
    <col min="4611" max="4611" width="8.7109375" style="119" customWidth="1"/>
    <col min="4612" max="4612" width="8.85546875" style="119" customWidth="1"/>
    <col min="4613" max="4613" width="12.7109375" style="119" customWidth="1"/>
    <col min="4614" max="4614" width="7.7109375" style="119" customWidth="1"/>
    <col min="4615" max="4615" width="3.5703125" style="119" customWidth="1"/>
    <col min="4616" max="4616" width="10.7109375" style="119" customWidth="1"/>
    <col min="4617" max="4621" width="10.7109375" style="119" bestFit="1" customWidth="1"/>
    <col min="4622" max="4622" width="5.7109375" style="119" customWidth="1"/>
    <col min="4623" max="4623" width="6.140625" style="119" customWidth="1"/>
    <col min="4624" max="4624" width="6.42578125" style="119" customWidth="1"/>
    <col min="4625" max="4627" width="10.7109375" style="119" bestFit="1" customWidth="1"/>
    <col min="4628" max="4628" width="10.140625" style="119" bestFit="1" customWidth="1"/>
    <col min="4629" max="4629" width="9.140625" style="119" bestFit="1" customWidth="1"/>
    <col min="4630" max="4864" width="8.85546875" style="119"/>
    <col min="4865" max="4865" width="19.140625" style="119" customWidth="1"/>
    <col min="4866" max="4866" width="7.28515625" style="119" customWidth="1"/>
    <col min="4867" max="4867" width="8.7109375" style="119" customWidth="1"/>
    <col min="4868" max="4868" width="8.85546875" style="119" customWidth="1"/>
    <col min="4869" max="4869" width="12.7109375" style="119" customWidth="1"/>
    <col min="4870" max="4870" width="7.7109375" style="119" customWidth="1"/>
    <col min="4871" max="4871" width="3.5703125" style="119" customWidth="1"/>
    <col min="4872" max="4872" width="10.7109375" style="119" customWidth="1"/>
    <col min="4873" max="4877" width="10.7109375" style="119" bestFit="1" customWidth="1"/>
    <col min="4878" max="4878" width="5.7109375" style="119" customWidth="1"/>
    <col min="4879" max="4879" width="6.140625" style="119" customWidth="1"/>
    <col min="4880" max="4880" width="6.42578125" style="119" customWidth="1"/>
    <col min="4881" max="4883" width="10.7109375" style="119" bestFit="1" customWidth="1"/>
    <col min="4884" max="4884" width="10.140625" style="119" bestFit="1" customWidth="1"/>
    <col min="4885" max="4885" width="9.140625" style="119" bestFit="1" customWidth="1"/>
    <col min="4886" max="5120" width="8.85546875" style="119"/>
    <col min="5121" max="5121" width="19.140625" style="119" customWidth="1"/>
    <col min="5122" max="5122" width="7.28515625" style="119" customWidth="1"/>
    <col min="5123" max="5123" width="8.7109375" style="119" customWidth="1"/>
    <col min="5124" max="5124" width="8.85546875" style="119" customWidth="1"/>
    <col min="5125" max="5125" width="12.7109375" style="119" customWidth="1"/>
    <col min="5126" max="5126" width="7.7109375" style="119" customWidth="1"/>
    <col min="5127" max="5127" width="3.5703125" style="119" customWidth="1"/>
    <col min="5128" max="5128" width="10.7109375" style="119" customWidth="1"/>
    <col min="5129" max="5133" width="10.7109375" style="119" bestFit="1" customWidth="1"/>
    <col min="5134" max="5134" width="5.7109375" style="119" customWidth="1"/>
    <col min="5135" max="5135" width="6.140625" style="119" customWidth="1"/>
    <col min="5136" max="5136" width="6.42578125" style="119" customWidth="1"/>
    <col min="5137" max="5139" width="10.7109375" style="119" bestFit="1" customWidth="1"/>
    <col min="5140" max="5140" width="10.140625" style="119" bestFit="1" customWidth="1"/>
    <col min="5141" max="5141" width="9.140625" style="119" bestFit="1" customWidth="1"/>
    <col min="5142" max="5376" width="8.85546875" style="119"/>
    <col min="5377" max="5377" width="19.140625" style="119" customWidth="1"/>
    <col min="5378" max="5378" width="7.28515625" style="119" customWidth="1"/>
    <col min="5379" max="5379" width="8.7109375" style="119" customWidth="1"/>
    <col min="5380" max="5380" width="8.85546875" style="119" customWidth="1"/>
    <col min="5381" max="5381" width="12.7109375" style="119" customWidth="1"/>
    <col min="5382" max="5382" width="7.7109375" style="119" customWidth="1"/>
    <col min="5383" max="5383" width="3.5703125" style="119" customWidth="1"/>
    <col min="5384" max="5384" width="10.7109375" style="119" customWidth="1"/>
    <col min="5385" max="5389" width="10.7109375" style="119" bestFit="1" customWidth="1"/>
    <col min="5390" max="5390" width="5.7109375" style="119" customWidth="1"/>
    <col min="5391" max="5391" width="6.140625" style="119" customWidth="1"/>
    <col min="5392" max="5392" width="6.42578125" style="119" customWidth="1"/>
    <col min="5393" max="5395" width="10.7109375" style="119" bestFit="1" customWidth="1"/>
    <col min="5396" max="5396" width="10.140625" style="119" bestFit="1" customWidth="1"/>
    <col min="5397" max="5397" width="9.140625" style="119" bestFit="1" customWidth="1"/>
    <col min="5398" max="5632" width="8.85546875" style="119"/>
    <col min="5633" max="5633" width="19.140625" style="119" customWidth="1"/>
    <col min="5634" max="5634" width="7.28515625" style="119" customWidth="1"/>
    <col min="5635" max="5635" width="8.7109375" style="119" customWidth="1"/>
    <col min="5636" max="5636" width="8.85546875" style="119" customWidth="1"/>
    <col min="5637" max="5637" width="12.7109375" style="119" customWidth="1"/>
    <col min="5638" max="5638" width="7.7109375" style="119" customWidth="1"/>
    <col min="5639" max="5639" width="3.5703125" style="119" customWidth="1"/>
    <col min="5640" max="5640" width="10.7109375" style="119" customWidth="1"/>
    <col min="5641" max="5645" width="10.7109375" style="119" bestFit="1" customWidth="1"/>
    <col min="5646" max="5646" width="5.7109375" style="119" customWidth="1"/>
    <col min="5647" max="5647" width="6.140625" style="119" customWidth="1"/>
    <col min="5648" max="5648" width="6.42578125" style="119" customWidth="1"/>
    <col min="5649" max="5651" width="10.7109375" style="119" bestFit="1" customWidth="1"/>
    <col min="5652" max="5652" width="10.140625" style="119" bestFit="1" customWidth="1"/>
    <col min="5653" max="5653" width="9.140625" style="119" bestFit="1" customWidth="1"/>
    <col min="5654" max="5888" width="8.85546875" style="119"/>
    <col min="5889" max="5889" width="19.140625" style="119" customWidth="1"/>
    <col min="5890" max="5890" width="7.28515625" style="119" customWidth="1"/>
    <col min="5891" max="5891" width="8.7109375" style="119" customWidth="1"/>
    <col min="5892" max="5892" width="8.85546875" style="119" customWidth="1"/>
    <col min="5893" max="5893" width="12.7109375" style="119" customWidth="1"/>
    <col min="5894" max="5894" width="7.7109375" style="119" customWidth="1"/>
    <col min="5895" max="5895" width="3.5703125" style="119" customWidth="1"/>
    <col min="5896" max="5896" width="10.7109375" style="119" customWidth="1"/>
    <col min="5897" max="5901" width="10.7109375" style="119" bestFit="1" customWidth="1"/>
    <col min="5902" max="5902" width="5.7109375" style="119" customWidth="1"/>
    <col min="5903" max="5903" width="6.140625" style="119" customWidth="1"/>
    <col min="5904" max="5904" width="6.42578125" style="119" customWidth="1"/>
    <col min="5905" max="5907" width="10.7109375" style="119" bestFit="1" customWidth="1"/>
    <col min="5908" max="5908" width="10.140625" style="119" bestFit="1" customWidth="1"/>
    <col min="5909" max="5909" width="9.140625" style="119" bestFit="1" customWidth="1"/>
    <col min="5910" max="6144" width="8.85546875" style="119"/>
    <col min="6145" max="6145" width="19.140625" style="119" customWidth="1"/>
    <col min="6146" max="6146" width="7.28515625" style="119" customWidth="1"/>
    <col min="6147" max="6147" width="8.7109375" style="119" customWidth="1"/>
    <col min="6148" max="6148" width="8.85546875" style="119" customWidth="1"/>
    <col min="6149" max="6149" width="12.7109375" style="119" customWidth="1"/>
    <col min="6150" max="6150" width="7.7109375" style="119" customWidth="1"/>
    <col min="6151" max="6151" width="3.5703125" style="119" customWidth="1"/>
    <col min="6152" max="6152" width="10.7109375" style="119" customWidth="1"/>
    <col min="6153" max="6157" width="10.7109375" style="119" bestFit="1" customWidth="1"/>
    <col min="6158" max="6158" width="5.7109375" style="119" customWidth="1"/>
    <col min="6159" max="6159" width="6.140625" style="119" customWidth="1"/>
    <col min="6160" max="6160" width="6.42578125" style="119" customWidth="1"/>
    <col min="6161" max="6163" width="10.7109375" style="119" bestFit="1" customWidth="1"/>
    <col min="6164" max="6164" width="10.140625" style="119" bestFit="1" customWidth="1"/>
    <col min="6165" max="6165" width="9.140625" style="119" bestFit="1" customWidth="1"/>
    <col min="6166" max="6400" width="8.85546875" style="119"/>
    <col min="6401" max="6401" width="19.140625" style="119" customWidth="1"/>
    <col min="6402" max="6402" width="7.28515625" style="119" customWidth="1"/>
    <col min="6403" max="6403" width="8.7109375" style="119" customWidth="1"/>
    <col min="6404" max="6404" width="8.85546875" style="119" customWidth="1"/>
    <col min="6405" max="6405" width="12.7109375" style="119" customWidth="1"/>
    <col min="6406" max="6406" width="7.7109375" style="119" customWidth="1"/>
    <col min="6407" max="6407" width="3.5703125" style="119" customWidth="1"/>
    <col min="6408" max="6408" width="10.7109375" style="119" customWidth="1"/>
    <col min="6409" max="6413" width="10.7109375" style="119" bestFit="1" customWidth="1"/>
    <col min="6414" max="6414" width="5.7109375" style="119" customWidth="1"/>
    <col min="6415" max="6415" width="6.140625" style="119" customWidth="1"/>
    <col min="6416" max="6416" width="6.42578125" style="119" customWidth="1"/>
    <col min="6417" max="6419" width="10.7109375" style="119" bestFit="1" customWidth="1"/>
    <col min="6420" max="6420" width="10.140625" style="119" bestFit="1" customWidth="1"/>
    <col min="6421" max="6421" width="9.140625" style="119" bestFit="1" customWidth="1"/>
    <col min="6422" max="6656" width="8.85546875" style="119"/>
    <col min="6657" max="6657" width="19.140625" style="119" customWidth="1"/>
    <col min="6658" max="6658" width="7.28515625" style="119" customWidth="1"/>
    <col min="6659" max="6659" width="8.7109375" style="119" customWidth="1"/>
    <col min="6660" max="6660" width="8.85546875" style="119" customWidth="1"/>
    <col min="6661" max="6661" width="12.7109375" style="119" customWidth="1"/>
    <col min="6662" max="6662" width="7.7109375" style="119" customWidth="1"/>
    <col min="6663" max="6663" width="3.5703125" style="119" customWidth="1"/>
    <col min="6664" max="6664" width="10.7109375" style="119" customWidth="1"/>
    <col min="6665" max="6669" width="10.7109375" style="119" bestFit="1" customWidth="1"/>
    <col min="6670" max="6670" width="5.7109375" style="119" customWidth="1"/>
    <col min="6671" max="6671" width="6.140625" style="119" customWidth="1"/>
    <col min="6672" max="6672" width="6.42578125" style="119" customWidth="1"/>
    <col min="6673" max="6675" width="10.7109375" style="119" bestFit="1" customWidth="1"/>
    <col min="6676" max="6676" width="10.140625" style="119" bestFit="1" customWidth="1"/>
    <col min="6677" max="6677" width="9.140625" style="119" bestFit="1" customWidth="1"/>
    <col min="6678" max="6912" width="8.85546875" style="119"/>
    <col min="6913" max="6913" width="19.140625" style="119" customWidth="1"/>
    <col min="6914" max="6914" width="7.28515625" style="119" customWidth="1"/>
    <col min="6915" max="6915" width="8.7109375" style="119" customWidth="1"/>
    <col min="6916" max="6916" width="8.85546875" style="119" customWidth="1"/>
    <col min="6917" max="6917" width="12.7109375" style="119" customWidth="1"/>
    <col min="6918" max="6918" width="7.7109375" style="119" customWidth="1"/>
    <col min="6919" max="6919" width="3.5703125" style="119" customWidth="1"/>
    <col min="6920" max="6920" width="10.7109375" style="119" customWidth="1"/>
    <col min="6921" max="6925" width="10.7109375" style="119" bestFit="1" customWidth="1"/>
    <col min="6926" max="6926" width="5.7109375" style="119" customWidth="1"/>
    <col min="6927" max="6927" width="6.140625" style="119" customWidth="1"/>
    <col min="6928" max="6928" width="6.42578125" style="119" customWidth="1"/>
    <col min="6929" max="6931" width="10.7109375" style="119" bestFit="1" customWidth="1"/>
    <col min="6932" max="6932" width="10.140625" style="119" bestFit="1" customWidth="1"/>
    <col min="6933" max="6933" width="9.140625" style="119" bestFit="1" customWidth="1"/>
    <col min="6934" max="7168" width="8.85546875" style="119"/>
    <col min="7169" max="7169" width="19.140625" style="119" customWidth="1"/>
    <col min="7170" max="7170" width="7.28515625" style="119" customWidth="1"/>
    <col min="7171" max="7171" width="8.7109375" style="119" customWidth="1"/>
    <col min="7172" max="7172" width="8.85546875" style="119" customWidth="1"/>
    <col min="7173" max="7173" width="12.7109375" style="119" customWidth="1"/>
    <col min="7174" max="7174" width="7.7109375" style="119" customWidth="1"/>
    <col min="7175" max="7175" width="3.5703125" style="119" customWidth="1"/>
    <col min="7176" max="7176" width="10.7109375" style="119" customWidth="1"/>
    <col min="7177" max="7181" width="10.7109375" style="119" bestFit="1" customWidth="1"/>
    <col min="7182" max="7182" width="5.7109375" style="119" customWidth="1"/>
    <col min="7183" max="7183" width="6.140625" style="119" customWidth="1"/>
    <col min="7184" max="7184" width="6.42578125" style="119" customWidth="1"/>
    <col min="7185" max="7187" width="10.7109375" style="119" bestFit="1" customWidth="1"/>
    <col min="7188" max="7188" width="10.140625" style="119" bestFit="1" customWidth="1"/>
    <col min="7189" max="7189" width="9.140625" style="119" bestFit="1" customWidth="1"/>
    <col min="7190" max="7424" width="8.85546875" style="119"/>
    <col min="7425" max="7425" width="19.140625" style="119" customWidth="1"/>
    <col min="7426" max="7426" width="7.28515625" style="119" customWidth="1"/>
    <col min="7427" max="7427" width="8.7109375" style="119" customWidth="1"/>
    <col min="7428" max="7428" width="8.85546875" style="119" customWidth="1"/>
    <col min="7429" max="7429" width="12.7109375" style="119" customWidth="1"/>
    <col min="7430" max="7430" width="7.7109375" style="119" customWidth="1"/>
    <col min="7431" max="7431" width="3.5703125" style="119" customWidth="1"/>
    <col min="7432" max="7432" width="10.7109375" style="119" customWidth="1"/>
    <col min="7433" max="7437" width="10.7109375" style="119" bestFit="1" customWidth="1"/>
    <col min="7438" max="7438" width="5.7109375" style="119" customWidth="1"/>
    <col min="7439" max="7439" width="6.140625" style="119" customWidth="1"/>
    <col min="7440" max="7440" width="6.42578125" style="119" customWidth="1"/>
    <col min="7441" max="7443" width="10.7109375" style="119" bestFit="1" customWidth="1"/>
    <col min="7444" max="7444" width="10.140625" style="119" bestFit="1" customWidth="1"/>
    <col min="7445" max="7445" width="9.140625" style="119" bestFit="1" customWidth="1"/>
    <col min="7446" max="7680" width="8.85546875" style="119"/>
    <col min="7681" max="7681" width="19.140625" style="119" customWidth="1"/>
    <col min="7682" max="7682" width="7.28515625" style="119" customWidth="1"/>
    <col min="7683" max="7683" width="8.7109375" style="119" customWidth="1"/>
    <col min="7684" max="7684" width="8.85546875" style="119" customWidth="1"/>
    <col min="7685" max="7685" width="12.7109375" style="119" customWidth="1"/>
    <col min="7686" max="7686" width="7.7109375" style="119" customWidth="1"/>
    <col min="7687" max="7687" width="3.5703125" style="119" customWidth="1"/>
    <col min="7688" max="7688" width="10.7109375" style="119" customWidth="1"/>
    <col min="7689" max="7693" width="10.7109375" style="119" bestFit="1" customWidth="1"/>
    <col min="7694" max="7694" width="5.7109375" style="119" customWidth="1"/>
    <col min="7695" max="7695" width="6.140625" style="119" customWidth="1"/>
    <col min="7696" max="7696" width="6.42578125" style="119" customWidth="1"/>
    <col min="7697" max="7699" width="10.7109375" style="119" bestFit="1" customWidth="1"/>
    <col min="7700" max="7700" width="10.140625" style="119" bestFit="1" customWidth="1"/>
    <col min="7701" max="7701" width="9.140625" style="119" bestFit="1" customWidth="1"/>
    <col min="7702" max="7936" width="8.85546875" style="119"/>
    <col min="7937" max="7937" width="19.140625" style="119" customWidth="1"/>
    <col min="7938" max="7938" width="7.28515625" style="119" customWidth="1"/>
    <col min="7939" max="7939" width="8.7109375" style="119" customWidth="1"/>
    <col min="7940" max="7940" width="8.85546875" style="119" customWidth="1"/>
    <col min="7941" max="7941" width="12.7109375" style="119" customWidth="1"/>
    <col min="7942" max="7942" width="7.7109375" style="119" customWidth="1"/>
    <col min="7943" max="7943" width="3.5703125" style="119" customWidth="1"/>
    <col min="7944" max="7944" width="10.7109375" style="119" customWidth="1"/>
    <col min="7945" max="7949" width="10.7109375" style="119" bestFit="1" customWidth="1"/>
    <col min="7950" max="7950" width="5.7109375" style="119" customWidth="1"/>
    <col min="7951" max="7951" width="6.140625" style="119" customWidth="1"/>
    <col min="7952" max="7952" width="6.42578125" style="119" customWidth="1"/>
    <col min="7953" max="7955" width="10.7109375" style="119" bestFit="1" customWidth="1"/>
    <col min="7956" max="7956" width="10.140625" style="119" bestFit="1" customWidth="1"/>
    <col min="7957" max="7957" width="9.140625" style="119" bestFit="1" customWidth="1"/>
    <col min="7958" max="8192" width="8.85546875" style="119"/>
    <col min="8193" max="8193" width="19.140625" style="119" customWidth="1"/>
    <col min="8194" max="8194" width="7.28515625" style="119" customWidth="1"/>
    <col min="8195" max="8195" width="8.7109375" style="119" customWidth="1"/>
    <col min="8196" max="8196" width="8.85546875" style="119" customWidth="1"/>
    <col min="8197" max="8197" width="12.7109375" style="119" customWidth="1"/>
    <col min="8198" max="8198" width="7.7109375" style="119" customWidth="1"/>
    <col min="8199" max="8199" width="3.5703125" style="119" customWidth="1"/>
    <col min="8200" max="8200" width="10.7109375" style="119" customWidth="1"/>
    <col min="8201" max="8205" width="10.7109375" style="119" bestFit="1" customWidth="1"/>
    <col min="8206" max="8206" width="5.7109375" style="119" customWidth="1"/>
    <col min="8207" max="8207" width="6.140625" style="119" customWidth="1"/>
    <col min="8208" max="8208" width="6.42578125" style="119" customWidth="1"/>
    <col min="8209" max="8211" width="10.7109375" style="119" bestFit="1" customWidth="1"/>
    <col min="8212" max="8212" width="10.140625" style="119" bestFit="1" customWidth="1"/>
    <col min="8213" max="8213" width="9.140625" style="119" bestFit="1" customWidth="1"/>
    <col min="8214" max="8448" width="8.85546875" style="119"/>
    <col min="8449" max="8449" width="19.140625" style="119" customWidth="1"/>
    <col min="8450" max="8450" width="7.28515625" style="119" customWidth="1"/>
    <col min="8451" max="8451" width="8.7109375" style="119" customWidth="1"/>
    <col min="8452" max="8452" width="8.85546875" style="119" customWidth="1"/>
    <col min="8453" max="8453" width="12.7109375" style="119" customWidth="1"/>
    <col min="8454" max="8454" width="7.7109375" style="119" customWidth="1"/>
    <col min="8455" max="8455" width="3.5703125" style="119" customWidth="1"/>
    <col min="8456" max="8456" width="10.7109375" style="119" customWidth="1"/>
    <col min="8457" max="8461" width="10.7109375" style="119" bestFit="1" customWidth="1"/>
    <col min="8462" max="8462" width="5.7109375" style="119" customWidth="1"/>
    <col min="8463" max="8463" width="6.140625" style="119" customWidth="1"/>
    <col min="8464" max="8464" width="6.42578125" style="119" customWidth="1"/>
    <col min="8465" max="8467" width="10.7109375" style="119" bestFit="1" customWidth="1"/>
    <col min="8468" max="8468" width="10.140625" style="119" bestFit="1" customWidth="1"/>
    <col min="8469" max="8469" width="9.140625" style="119" bestFit="1" customWidth="1"/>
    <col min="8470" max="8704" width="8.85546875" style="119"/>
    <col min="8705" max="8705" width="19.140625" style="119" customWidth="1"/>
    <col min="8706" max="8706" width="7.28515625" style="119" customWidth="1"/>
    <col min="8707" max="8707" width="8.7109375" style="119" customWidth="1"/>
    <col min="8708" max="8708" width="8.85546875" style="119" customWidth="1"/>
    <col min="8709" max="8709" width="12.7109375" style="119" customWidth="1"/>
    <col min="8710" max="8710" width="7.7109375" style="119" customWidth="1"/>
    <col min="8711" max="8711" width="3.5703125" style="119" customWidth="1"/>
    <col min="8712" max="8712" width="10.7109375" style="119" customWidth="1"/>
    <col min="8713" max="8717" width="10.7109375" style="119" bestFit="1" customWidth="1"/>
    <col min="8718" max="8718" width="5.7109375" style="119" customWidth="1"/>
    <col min="8719" max="8719" width="6.140625" style="119" customWidth="1"/>
    <col min="8720" max="8720" width="6.42578125" style="119" customWidth="1"/>
    <col min="8721" max="8723" width="10.7109375" style="119" bestFit="1" customWidth="1"/>
    <col min="8724" max="8724" width="10.140625" style="119" bestFit="1" customWidth="1"/>
    <col min="8725" max="8725" width="9.140625" style="119" bestFit="1" customWidth="1"/>
    <col min="8726" max="8960" width="8.85546875" style="119"/>
    <col min="8961" max="8961" width="19.140625" style="119" customWidth="1"/>
    <col min="8962" max="8962" width="7.28515625" style="119" customWidth="1"/>
    <col min="8963" max="8963" width="8.7109375" style="119" customWidth="1"/>
    <col min="8964" max="8964" width="8.85546875" style="119" customWidth="1"/>
    <col min="8965" max="8965" width="12.7109375" style="119" customWidth="1"/>
    <col min="8966" max="8966" width="7.7109375" style="119" customWidth="1"/>
    <col min="8967" max="8967" width="3.5703125" style="119" customWidth="1"/>
    <col min="8968" max="8968" width="10.7109375" style="119" customWidth="1"/>
    <col min="8969" max="8973" width="10.7109375" style="119" bestFit="1" customWidth="1"/>
    <col min="8974" max="8974" width="5.7109375" style="119" customWidth="1"/>
    <col min="8975" max="8975" width="6.140625" style="119" customWidth="1"/>
    <col min="8976" max="8976" width="6.42578125" style="119" customWidth="1"/>
    <col min="8977" max="8979" width="10.7109375" style="119" bestFit="1" customWidth="1"/>
    <col min="8980" max="8980" width="10.140625" style="119" bestFit="1" customWidth="1"/>
    <col min="8981" max="8981" width="9.140625" style="119" bestFit="1" customWidth="1"/>
    <col min="8982" max="9216" width="8.85546875" style="119"/>
    <col min="9217" max="9217" width="19.140625" style="119" customWidth="1"/>
    <col min="9218" max="9218" width="7.28515625" style="119" customWidth="1"/>
    <col min="9219" max="9219" width="8.7109375" style="119" customWidth="1"/>
    <col min="9220" max="9220" width="8.85546875" style="119" customWidth="1"/>
    <col min="9221" max="9221" width="12.7109375" style="119" customWidth="1"/>
    <col min="9222" max="9222" width="7.7109375" style="119" customWidth="1"/>
    <col min="9223" max="9223" width="3.5703125" style="119" customWidth="1"/>
    <col min="9224" max="9224" width="10.7109375" style="119" customWidth="1"/>
    <col min="9225" max="9229" width="10.7109375" style="119" bestFit="1" customWidth="1"/>
    <col min="9230" max="9230" width="5.7109375" style="119" customWidth="1"/>
    <col min="9231" max="9231" width="6.140625" style="119" customWidth="1"/>
    <col min="9232" max="9232" width="6.42578125" style="119" customWidth="1"/>
    <col min="9233" max="9235" width="10.7109375" style="119" bestFit="1" customWidth="1"/>
    <col min="9236" max="9236" width="10.140625" style="119" bestFit="1" customWidth="1"/>
    <col min="9237" max="9237" width="9.140625" style="119" bestFit="1" customWidth="1"/>
    <col min="9238" max="9472" width="8.85546875" style="119"/>
    <col min="9473" max="9473" width="19.140625" style="119" customWidth="1"/>
    <col min="9474" max="9474" width="7.28515625" style="119" customWidth="1"/>
    <col min="9475" max="9475" width="8.7109375" style="119" customWidth="1"/>
    <col min="9476" max="9476" width="8.85546875" style="119" customWidth="1"/>
    <col min="9477" max="9477" width="12.7109375" style="119" customWidth="1"/>
    <col min="9478" max="9478" width="7.7109375" style="119" customWidth="1"/>
    <col min="9479" max="9479" width="3.5703125" style="119" customWidth="1"/>
    <col min="9480" max="9480" width="10.7109375" style="119" customWidth="1"/>
    <col min="9481" max="9485" width="10.7109375" style="119" bestFit="1" customWidth="1"/>
    <col min="9486" max="9486" width="5.7109375" style="119" customWidth="1"/>
    <col min="9487" max="9487" width="6.140625" style="119" customWidth="1"/>
    <col min="9488" max="9488" width="6.42578125" style="119" customWidth="1"/>
    <col min="9489" max="9491" width="10.7109375" style="119" bestFit="1" customWidth="1"/>
    <col min="9492" max="9492" width="10.140625" style="119" bestFit="1" customWidth="1"/>
    <col min="9493" max="9493" width="9.140625" style="119" bestFit="1" customWidth="1"/>
    <col min="9494" max="9728" width="8.85546875" style="119"/>
    <col min="9729" max="9729" width="19.140625" style="119" customWidth="1"/>
    <col min="9730" max="9730" width="7.28515625" style="119" customWidth="1"/>
    <col min="9731" max="9731" width="8.7109375" style="119" customWidth="1"/>
    <col min="9732" max="9732" width="8.85546875" style="119" customWidth="1"/>
    <col min="9733" max="9733" width="12.7109375" style="119" customWidth="1"/>
    <col min="9734" max="9734" width="7.7109375" style="119" customWidth="1"/>
    <col min="9735" max="9735" width="3.5703125" style="119" customWidth="1"/>
    <col min="9736" max="9736" width="10.7109375" style="119" customWidth="1"/>
    <col min="9737" max="9741" width="10.7109375" style="119" bestFit="1" customWidth="1"/>
    <col min="9742" max="9742" width="5.7109375" style="119" customWidth="1"/>
    <col min="9743" max="9743" width="6.140625" style="119" customWidth="1"/>
    <col min="9744" max="9744" width="6.42578125" style="119" customWidth="1"/>
    <col min="9745" max="9747" width="10.7109375" style="119" bestFit="1" customWidth="1"/>
    <col min="9748" max="9748" width="10.140625" style="119" bestFit="1" customWidth="1"/>
    <col min="9749" max="9749" width="9.140625" style="119" bestFit="1" customWidth="1"/>
    <col min="9750" max="9984" width="8.85546875" style="119"/>
    <col min="9985" max="9985" width="19.140625" style="119" customWidth="1"/>
    <col min="9986" max="9986" width="7.28515625" style="119" customWidth="1"/>
    <col min="9987" max="9987" width="8.7109375" style="119" customWidth="1"/>
    <col min="9988" max="9988" width="8.85546875" style="119" customWidth="1"/>
    <col min="9989" max="9989" width="12.7109375" style="119" customWidth="1"/>
    <col min="9990" max="9990" width="7.7109375" style="119" customWidth="1"/>
    <col min="9991" max="9991" width="3.5703125" style="119" customWidth="1"/>
    <col min="9992" max="9992" width="10.7109375" style="119" customWidth="1"/>
    <col min="9993" max="9997" width="10.7109375" style="119" bestFit="1" customWidth="1"/>
    <col min="9998" max="9998" width="5.7109375" style="119" customWidth="1"/>
    <col min="9999" max="9999" width="6.140625" style="119" customWidth="1"/>
    <col min="10000" max="10000" width="6.42578125" style="119" customWidth="1"/>
    <col min="10001" max="10003" width="10.7109375" style="119" bestFit="1" customWidth="1"/>
    <col min="10004" max="10004" width="10.140625" style="119" bestFit="1" customWidth="1"/>
    <col min="10005" max="10005" width="9.140625" style="119" bestFit="1" customWidth="1"/>
    <col min="10006" max="10240" width="8.85546875" style="119"/>
    <col min="10241" max="10241" width="19.140625" style="119" customWidth="1"/>
    <col min="10242" max="10242" width="7.28515625" style="119" customWidth="1"/>
    <col min="10243" max="10243" width="8.7109375" style="119" customWidth="1"/>
    <col min="10244" max="10244" width="8.85546875" style="119" customWidth="1"/>
    <col min="10245" max="10245" width="12.7109375" style="119" customWidth="1"/>
    <col min="10246" max="10246" width="7.7109375" style="119" customWidth="1"/>
    <col min="10247" max="10247" width="3.5703125" style="119" customWidth="1"/>
    <col min="10248" max="10248" width="10.7109375" style="119" customWidth="1"/>
    <col min="10249" max="10253" width="10.7109375" style="119" bestFit="1" customWidth="1"/>
    <col min="10254" max="10254" width="5.7109375" style="119" customWidth="1"/>
    <col min="10255" max="10255" width="6.140625" style="119" customWidth="1"/>
    <col min="10256" max="10256" width="6.42578125" style="119" customWidth="1"/>
    <col min="10257" max="10259" width="10.7109375" style="119" bestFit="1" customWidth="1"/>
    <col min="10260" max="10260" width="10.140625" style="119" bestFit="1" customWidth="1"/>
    <col min="10261" max="10261" width="9.140625" style="119" bestFit="1" customWidth="1"/>
    <col min="10262" max="10496" width="8.85546875" style="119"/>
    <col min="10497" max="10497" width="19.140625" style="119" customWidth="1"/>
    <col min="10498" max="10498" width="7.28515625" style="119" customWidth="1"/>
    <col min="10499" max="10499" width="8.7109375" style="119" customWidth="1"/>
    <col min="10500" max="10500" width="8.85546875" style="119" customWidth="1"/>
    <col min="10501" max="10501" width="12.7109375" style="119" customWidth="1"/>
    <col min="10502" max="10502" width="7.7109375" style="119" customWidth="1"/>
    <col min="10503" max="10503" width="3.5703125" style="119" customWidth="1"/>
    <col min="10504" max="10504" width="10.7109375" style="119" customWidth="1"/>
    <col min="10505" max="10509" width="10.7109375" style="119" bestFit="1" customWidth="1"/>
    <col min="10510" max="10510" width="5.7109375" style="119" customWidth="1"/>
    <col min="10511" max="10511" width="6.140625" style="119" customWidth="1"/>
    <col min="10512" max="10512" width="6.42578125" style="119" customWidth="1"/>
    <col min="10513" max="10515" width="10.7109375" style="119" bestFit="1" customWidth="1"/>
    <col min="10516" max="10516" width="10.140625" style="119" bestFit="1" customWidth="1"/>
    <col min="10517" max="10517" width="9.140625" style="119" bestFit="1" customWidth="1"/>
    <col min="10518" max="10752" width="8.85546875" style="119"/>
    <col min="10753" max="10753" width="19.140625" style="119" customWidth="1"/>
    <col min="10754" max="10754" width="7.28515625" style="119" customWidth="1"/>
    <col min="10755" max="10755" width="8.7109375" style="119" customWidth="1"/>
    <col min="10756" max="10756" width="8.85546875" style="119" customWidth="1"/>
    <col min="10757" max="10757" width="12.7109375" style="119" customWidth="1"/>
    <col min="10758" max="10758" width="7.7109375" style="119" customWidth="1"/>
    <col min="10759" max="10759" width="3.5703125" style="119" customWidth="1"/>
    <col min="10760" max="10760" width="10.7109375" style="119" customWidth="1"/>
    <col min="10761" max="10765" width="10.7109375" style="119" bestFit="1" customWidth="1"/>
    <col min="10766" max="10766" width="5.7109375" style="119" customWidth="1"/>
    <col min="10767" max="10767" width="6.140625" style="119" customWidth="1"/>
    <col min="10768" max="10768" width="6.42578125" style="119" customWidth="1"/>
    <col min="10769" max="10771" width="10.7109375" style="119" bestFit="1" customWidth="1"/>
    <col min="10772" max="10772" width="10.140625" style="119" bestFit="1" customWidth="1"/>
    <col min="10773" max="10773" width="9.140625" style="119" bestFit="1" customWidth="1"/>
    <col min="10774" max="11008" width="8.85546875" style="119"/>
    <col min="11009" max="11009" width="19.140625" style="119" customWidth="1"/>
    <col min="11010" max="11010" width="7.28515625" style="119" customWidth="1"/>
    <col min="11011" max="11011" width="8.7109375" style="119" customWidth="1"/>
    <col min="11012" max="11012" width="8.85546875" style="119" customWidth="1"/>
    <col min="11013" max="11013" width="12.7109375" style="119" customWidth="1"/>
    <col min="11014" max="11014" width="7.7109375" style="119" customWidth="1"/>
    <col min="11015" max="11015" width="3.5703125" style="119" customWidth="1"/>
    <col min="11016" max="11016" width="10.7109375" style="119" customWidth="1"/>
    <col min="11017" max="11021" width="10.7109375" style="119" bestFit="1" customWidth="1"/>
    <col min="11022" max="11022" width="5.7109375" style="119" customWidth="1"/>
    <col min="11023" max="11023" width="6.140625" style="119" customWidth="1"/>
    <col min="11024" max="11024" width="6.42578125" style="119" customWidth="1"/>
    <col min="11025" max="11027" width="10.7109375" style="119" bestFit="1" customWidth="1"/>
    <col min="11028" max="11028" width="10.140625" style="119" bestFit="1" customWidth="1"/>
    <col min="11029" max="11029" width="9.140625" style="119" bestFit="1" customWidth="1"/>
    <col min="11030" max="11264" width="8.85546875" style="119"/>
    <col min="11265" max="11265" width="19.140625" style="119" customWidth="1"/>
    <col min="11266" max="11266" width="7.28515625" style="119" customWidth="1"/>
    <col min="11267" max="11267" width="8.7109375" style="119" customWidth="1"/>
    <col min="11268" max="11268" width="8.85546875" style="119" customWidth="1"/>
    <col min="11269" max="11269" width="12.7109375" style="119" customWidth="1"/>
    <col min="11270" max="11270" width="7.7109375" style="119" customWidth="1"/>
    <col min="11271" max="11271" width="3.5703125" style="119" customWidth="1"/>
    <col min="11272" max="11272" width="10.7109375" style="119" customWidth="1"/>
    <col min="11273" max="11277" width="10.7109375" style="119" bestFit="1" customWidth="1"/>
    <col min="11278" max="11278" width="5.7109375" style="119" customWidth="1"/>
    <col min="11279" max="11279" width="6.140625" style="119" customWidth="1"/>
    <col min="11280" max="11280" width="6.42578125" style="119" customWidth="1"/>
    <col min="11281" max="11283" width="10.7109375" style="119" bestFit="1" customWidth="1"/>
    <col min="11284" max="11284" width="10.140625" style="119" bestFit="1" customWidth="1"/>
    <col min="11285" max="11285" width="9.140625" style="119" bestFit="1" customWidth="1"/>
    <col min="11286" max="11520" width="8.85546875" style="119"/>
    <col min="11521" max="11521" width="19.140625" style="119" customWidth="1"/>
    <col min="11522" max="11522" width="7.28515625" style="119" customWidth="1"/>
    <col min="11523" max="11523" width="8.7109375" style="119" customWidth="1"/>
    <col min="11524" max="11524" width="8.85546875" style="119" customWidth="1"/>
    <col min="11525" max="11525" width="12.7109375" style="119" customWidth="1"/>
    <col min="11526" max="11526" width="7.7109375" style="119" customWidth="1"/>
    <col min="11527" max="11527" width="3.5703125" style="119" customWidth="1"/>
    <col min="11528" max="11528" width="10.7109375" style="119" customWidth="1"/>
    <col min="11529" max="11533" width="10.7109375" style="119" bestFit="1" customWidth="1"/>
    <col min="11534" max="11534" width="5.7109375" style="119" customWidth="1"/>
    <col min="11535" max="11535" width="6.140625" style="119" customWidth="1"/>
    <col min="11536" max="11536" width="6.42578125" style="119" customWidth="1"/>
    <col min="11537" max="11539" width="10.7109375" style="119" bestFit="1" customWidth="1"/>
    <col min="11540" max="11540" width="10.140625" style="119" bestFit="1" customWidth="1"/>
    <col min="11541" max="11541" width="9.140625" style="119" bestFit="1" customWidth="1"/>
    <col min="11542" max="11776" width="8.85546875" style="119"/>
    <col min="11777" max="11777" width="19.140625" style="119" customWidth="1"/>
    <col min="11778" max="11778" width="7.28515625" style="119" customWidth="1"/>
    <col min="11779" max="11779" width="8.7109375" style="119" customWidth="1"/>
    <col min="11780" max="11780" width="8.85546875" style="119" customWidth="1"/>
    <col min="11781" max="11781" width="12.7109375" style="119" customWidth="1"/>
    <col min="11782" max="11782" width="7.7109375" style="119" customWidth="1"/>
    <col min="11783" max="11783" width="3.5703125" style="119" customWidth="1"/>
    <col min="11784" max="11784" width="10.7109375" style="119" customWidth="1"/>
    <col min="11785" max="11789" width="10.7109375" style="119" bestFit="1" customWidth="1"/>
    <col min="11790" max="11790" width="5.7109375" style="119" customWidth="1"/>
    <col min="11791" max="11791" width="6.140625" style="119" customWidth="1"/>
    <col min="11792" max="11792" width="6.42578125" style="119" customWidth="1"/>
    <col min="11793" max="11795" width="10.7109375" style="119" bestFit="1" customWidth="1"/>
    <col min="11796" max="11796" width="10.140625" style="119" bestFit="1" customWidth="1"/>
    <col min="11797" max="11797" width="9.140625" style="119" bestFit="1" customWidth="1"/>
    <col min="11798" max="12032" width="8.85546875" style="119"/>
    <col min="12033" max="12033" width="19.140625" style="119" customWidth="1"/>
    <col min="12034" max="12034" width="7.28515625" style="119" customWidth="1"/>
    <col min="12035" max="12035" width="8.7109375" style="119" customWidth="1"/>
    <col min="12036" max="12036" width="8.85546875" style="119" customWidth="1"/>
    <col min="12037" max="12037" width="12.7109375" style="119" customWidth="1"/>
    <col min="12038" max="12038" width="7.7109375" style="119" customWidth="1"/>
    <col min="12039" max="12039" width="3.5703125" style="119" customWidth="1"/>
    <col min="12040" max="12040" width="10.7109375" style="119" customWidth="1"/>
    <col min="12041" max="12045" width="10.7109375" style="119" bestFit="1" customWidth="1"/>
    <col min="12046" max="12046" width="5.7109375" style="119" customWidth="1"/>
    <col min="12047" max="12047" width="6.140625" style="119" customWidth="1"/>
    <col min="12048" max="12048" width="6.42578125" style="119" customWidth="1"/>
    <col min="12049" max="12051" width="10.7109375" style="119" bestFit="1" customWidth="1"/>
    <col min="12052" max="12052" width="10.140625" style="119" bestFit="1" customWidth="1"/>
    <col min="12053" max="12053" width="9.140625" style="119" bestFit="1" customWidth="1"/>
    <col min="12054" max="12288" width="8.85546875" style="119"/>
    <col min="12289" max="12289" width="19.140625" style="119" customWidth="1"/>
    <col min="12290" max="12290" width="7.28515625" style="119" customWidth="1"/>
    <col min="12291" max="12291" width="8.7109375" style="119" customWidth="1"/>
    <col min="12292" max="12292" width="8.85546875" style="119" customWidth="1"/>
    <col min="12293" max="12293" width="12.7109375" style="119" customWidth="1"/>
    <col min="12294" max="12294" width="7.7109375" style="119" customWidth="1"/>
    <col min="12295" max="12295" width="3.5703125" style="119" customWidth="1"/>
    <col min="12296" max="12296" width="10.7109375" style="119" customWidth="1"/>
    <col min="12297" max="12301" width="10.7109375" style="119" bestFit="1" customWidth="1"/>
    <col min="12302" max="12302" width="5.7109375" style="119" customWidth="1"/>
    <col min="12303" max="12303" width="6.140625" style="119" customWidth="1"/>
    <col min="12304" max="12304" width="6.42578125" style="119" customWidth="1"/>
    <col min="12305" max="12307" width="10.7109375" style="119" bestFit="1" customWidth="1"/>
    <col min="12308" max="12308" width="10.140625" style="119" bestFit="1" customWidth="1"/>
    <col min="12309" max="12309" width="9.140625" style="119" bestFit="1" customWidth="1"/>
    <col min="12310" max="12544" width="8.85546875" style="119"/>
    <col min="12545" max="12545" width="19.140625" style="119" customWidth="1"/>
    <col min="12546" max="12546" width="7.28515625" style="119" customWidth="1"/>
    <col min="12547" max="12547" width="8.7109375" style="119" customWidth="1"/>
    <col min="12548" max="12548" width="8.85546875" style="119" customWidth="1"/>
    <col min="12549" max="12549" width="12.7109375" style="119" customWidth="1"/>
    <col min="12550" max="12550" width="7.7109375" style="119" customWidth="1"/>
    <col min="12551" max="12551" width="3.5703125" style="119" customWidth="1"/>
    <col min="12552" max="12552" width="10.7109375" style="119" customWidth="1"/>
    <col min="12553" max="12557" width="10.7109375" style="119" bestFit="1" customWidth="1"/>
    <col min="12558" max="12558" width="5.7109375" style="119" customWidth="1"/>
    <col min="12559" max="12559" width="6.140625" style="119" customWidth="1"/>
    <col min="12560" max="12560" width="6.42578125" style="119" customWidth="1"/>
    <col min="12561" max="12563" width="10.7109375" style="119" bestFit="1" customWidth="1"/>
    <col min="12564" max="12564" width="10.140625" style="119" bestFit="1" customWidth="1"/>
    <col min="12565" max="12565" width="9.140625" style="119" bestFit="1" customWidth="1"/>
    <col min="12566" max="12800" width="8.85546875" style="119"/>
    <col min="12801" max="12801" width="19.140625" style="119" customWidth="1"/>
    <col min="12802" max="12802" width="7.28515625" style="119" customWidth="1"/>
    <col min="12803" max="12803" width="8.7109375" style="119" customWidth="1"/>
    <col min="12804" max="12804" width="8.85546875" style="119" customWidth="1"/>
    <col min="12805" max="12805" width="12.7109375" style="119" customWidth="1"/>
    <col min="12806" max="12806" width="7.7109375" style="119" customWidth="1"/>
    <col min="12807" max="12807" width="3.5703125" style="119" customWidth="1"/>
    <col min="12808" max="12808" width="10.7109375" style="119" customWidth="1"/>
    <col min="12809" max="12813" width="10.7109375" style="119" bestFit="1" customWidth="1"/>
    <col min="12814" max="12814" width="5.7109375" style="119" customWidth="1"/>
    <col min="12815" max="12815" width="6.140625" style="119" customWidth="1"/>
    <col min="12816" max="12816" width="6.42578125" style="119" customWidth="1"/>
    <col min="12817" max="12819" width="10.7109375" style="119" bestFit="1" customWidth="1"/>
    <col min="12820" max="12820" width="10.140625" style="119" bestFit="1" customWidth="1"/>
    <col min="12821" max="12821" width="9.140625" style="119" bestFit="1" customWidth="1"/>
    <col min="12822" max="13056" width="8.85546875" style="119"/>
    <col min="13057" max="13057" width="19.140625" style="119" customWidth="1"/>
    <col min="13058" max="13058" width="7.28515625" style="119" customWidth="1"/>
    <col min="13059" max="13059" width="8.7109375" style="119" customWidth="1"/>
    <col min="13060" max="13060" width="8.85546875" style="119" customWidth="1"/>
    <col min="13061" max="13061" width="12.7109375" style="119" customWidth="1"/>
    <col min="13062" max="13062" width="7.7109375" style="119" customWidth="1"/>
    <col min="13063" max="13063" width="3.5703125" style="119" customWidth="1"/>
    <col min="13064" max="13064" width="10.7109375" style="119" customWidth="1"/>
    <col min="13065" max="13069" width="10.7109375" style="119" bestFit="1" customWidth="1"/>
    <col min="13070" max="13070" width="5.7109375" style="119" customWidth="1"/>
    <col min="13071" max="13071" width="6.140625" style="119" customWidth="1"/>
    <col min="13072" max="13072" width="6.42578125" style="119" customWidth="1"/>
    <col min="13073" max="13075" width="10.7109375" style="119" bestFit="1" customWidth="1"/>
    <col min="13076" max="13076" width="10.140625" style="119" bestFit="1" customWidth="1"/>
    <col min="13077" max="13077" width="9.140625" style="119" bestFit="1" customWidth="1"/>
    <col min="13078" max="13312" width="8.85546875" style="119"/>
    <col min="13313" max="13313" width="19.140625" style="119" customWidth="1"/>
    <col min="13314" max="13314" width="7.28515625" style="119" customWidth="1"/>
    <col min="13315" max="13315" width="8.7109375" style="119" customWidth="1"/>
    <col min="13316" max="13316" width="8.85546875" style="119" customWidth="1"/>
    <col min="13317" max="13317" width="12.7109375" style="119" customWidth="1"/>
    <col min="13318" max="13318" width="7.7109375" style="119" customWidth="1"/>
    <col min="13319" max="13319" width="3.5703125" style="119" customWidth="1"/>
    <col min="13320" max="13320" width="10.7109375" style="119" customWidth="1"/>
    <col min="13321" max="13325" width="10.7109375" style="119" bestFit="1" customWidth="1"/>
    <col min="13326" max="13326" width="5.7109375" style="119" customWidth="1"/>
    <col min="13327" max="13327" width="6.140625" style="119" customWidth="1"/>
    <col min="13328" max="13328" width="6.42578125" style="119" customWidth="1"/>
    <col min="13329" max="13331" width="10.7109375" style="119" bestFit="1" customWidth="1"/>
    <col min="13332" max="13332" width="10.140625" style="119" bestFit="1" customWidth="1"/>
    <col min="13333" max="13333" width="9.140625" style="119" bestFit="1" customWidth="1"/>
    <col min="13334" max="13568" width="8.85546875" style="119"/>
    <col min="13569" max="13569" width="19.140625" style="119" customWidth="1"/>
    <col min="13570" max="13570" width="7.28515625" style="119" customWidth="1"/>
    <col min="13571" max="13571" width="8.7109375" style="119" customWidth="1"/>
    <col min="13572" max="13572" width="8.85546875" style="119" customWidth="1"/>
    <col min="13573" max="13573" width="12.7109375" style="119" customWidth="1"/>
    <col min="13574" max="13574" width="7.7109375" style="119" customWidth="1"/>
    <col min="13575" max="13575" width="3.5703125" style="119" customWidth="1"/>
    <col min="13576" max="13576" width="10.7109375" style="119" customWidth="1"/>
    <col min="13577" max="13581" width="10.7109375" style="119" bestFit="1" customWidth="1"/>
    <col min="13582" max="13582" width="5.7109375" style="119" customWidth="1"/>
    <col min="13583" max="13583" width="6.140625" style="119" customWidth="1"/>
    <col min="13584" max="13584" width="6.42578125" style="119" customWidth="1"/>
    <col min="13585" max="13587" width="10.7109375" style="119" bestFit="1" customWidth="1"/>
    <col min="13588" max="13588" width="10.140625" style="119" bestFit="1" customWidth="1"/>
    <col min="13589" max="13589" width="9.140625" style="119" bestFit="1" customWidth="1"/>
    <col min="13590" max="13824" width="8.85546875" style="119"/>
    <col min="13825" max="13825" width="19.140625" style="119" customWidth="1"/>
    <col min="13826" max="13826" width="7.28515625" style="119" customWidth="1"/>
    <col min="13827" max="13827" width="8.7109375" style="119" customWidth="1"/>
    <col min="13828" max="13828" width="8.85546875" style="119" customWidth="1"/>
    <col min="13829" max="13829" width="12.7109375" style="119" customWidth="1"/>
    <col min="13830" max="13830" width="7.7109375" style="119" customWidth="1"/>
    <col min="13831" max="13831" width="3.5703125" style="119" customWidth="1"/>
    <col min="13832" max="13832" width="10.7109375" style="119" customWidth="1"/>
    <col min="13833" max="13837" width="10.7109375" style="119" bestFit="1" customWidth="1"/>
    <col min="13838" max="13838" width="5.7109375" style="119" customWidth="1"/>
    <col min="13839" max="13839" width="6.140625" style="119" customWidth="1"/>
    <col min="13840" max="13840" width="6.42578125" style="119" customWidth="1"/>
    <col min="13841" max="13843" width="10.7109375" style="119" bestFit="1" customWidth="1"/>
    <col min="13844" max="13844" width="10.140625" style="119" bestFit="1" customWidth="1"/>
    <col min="13845" max="13845" width="9.140625" style="119" bestFit="1" customWidth="1"/>
    <col min="13846" max="14080" width="8.85546875" style="119"/>
    <col min="14081" max="14081" width="19.140625" style="119" customWidth="1"/>
    <col min="14082" max="14082" width="7.28515625" style="119" customWidth="1"/>
    <col min="14083" max="14083" width="8.7109375" style="119" customWidth="1"/>
    <col min="14084" max="14084" width="8.85546875" style="119" customWidth="1"/>
    <col min="14085" max="14085" width="12.7109375" style="119" customWidth="1"/>
    <col min="14086" max="14086" width="7.7109375" style="119" customWidth="1"/>
    <col min="14087" max="14087" width="3.5703125" style="119" customWidth="1"/>
    <col min="14088" max="14088" width="10.7109375" style="119" customWidth="1"/>
    <col min="14089" max="14093" width="10.7109375" style="119" bestFit="1" customWidth="1"/>
    <col min="14094" max="14094" width="5.7109375" style="119" customWidth="1"/>
    <col min="14095" max="14095" width="6.140625" style="119" customWidth="1"/>
    <col min="14096" max="14096" width="6.42578125" style="119" customWidth="1"/>
    <col min="14097" max="14099" width="10.7109375" style="119" bestFit="1" customWidth="1"/>
    <col min="14100" max="14100" width="10.140625" style="119" bestFit="1" customWidth="1"/>
    <col min="14101" max="14101" width="9.140625" style="119" bestFit="1" customWidth="1"/>
    <col min="14102" max="14336" width="8.85546875" style="119"/>
    <col min="14337" max="14337" width="19.140625" style="119" customWidth="1"/>
    <col min="14338" max="14338" width="7.28515625" style="119" customWidth="1"/>
    <col min="14339" max="14339" width="8.7109375" style="119" customWidth="1"/>
    <col min="14340" max="14340" width="8.85546875" style="119" customWidth="1"/>
    <col min="14341" max="14341" width="12.7109375" style="119" customWidth="1"/>
    <col min="14342" max="14342" width="7.7109375" style="119" customWidth="1"/>
    <col min="14343" max="14343" width="3.5703125" style="119" customWidth="1"/>
    <col min="14344" max="14344" width="10.7109375" style="119" customWidth="1"/>
    <col min="14345" max="14349" width="10.7109375" style="119" bestFit="1" customWidth="1"/>
    <col min="14350" max="14350" width="5.7109375" style="119" customWidth="1"/>
    <col min="14351" max="14351" width="6.140625" style="119" customWidth="1"/>
    <col min="14352" max="14352" width="6.42578125" style="119" customWidth="1"/>
    <col min="14353" max="14355" width="10.7109375" style="119" bestFit="1" customWidth="1"/>
    <col min="14356" max="14356" width="10.140625" style="119" bestFit="1" customWidth="1"/>
    <col min="14357" max="14357" width="9.140625" style="119" bestFit="1" customWidth="1"/>
    <col min="14358" max="14592" width="8.85546875" style="119"/>
    <col min="14593" max="14593" width="19.140625" style="119" customWidth="1"/>
    <col min="14594" max="14594" width="7.28515625" style="119" customWidth="1"/>
    <col min="14595" max="14595" width="8.7109375" style="119" customWidth="1"/>
    <col min="14596" max="14596" width="8.85546875" style="119" customWidth="1"/>
    <col min="14597" max="14597" width="12.7109375" style="119" customWidth="1"/>
    <col min="14598" max="14598" width="7.7109375" style="119" customWidth="1"/>
    <col min="14599" max="14599" width="3.5703125" style="119" customWidth="1"/>
    <col min="14600" max="14600" width="10.7109375" style="119" customWidth="1"/>
    <col min="14601" max="14605" width="10.7109375" style="119" bestFit="1" customWidth="1"/>
    <col min="14606" max="14606" width="5.7109375" style="119" customWidth="1"/>
    <col min="14607" max="14607" width="6.140625" style="119" customWidth="1"/>
    <col min="14608" max="14608" width="6.42578125" style="119" customWidth="1"/>
    <col min="14609" max="14611" width="10.7109375" style="119" bestFit="1" customWidth="1"/>
    <col min="14612" max="14612" width="10.140625" style="119" bestFit="1" customWidth="1"/>
    <col min="14613" max="14613" width="9.140625" style="119" bestFit="1" customWidth="1"/>
    <col min="14614" max="14848" width="8.85546875" style="119"/>
    <col min="14849" max="14849" width="19.140625" style="119" customWidth="1"/>
    <col min="14850" max="14850" width="7.28515625" style="119" customWidth="1"/>
    <col min="14851" max="14851" width="8.7109375" style="119" customWidth="1"/>
    <col min="14852" max="14852" width="8.85546875" style="119" customWidth="1"/>
    <col min="14853" max="14853" width="12.7109375" style="119" customWidth="1"/>
    <col min="14854" max="14854" width="7.7109375" style="119" customWidth="1"/>
    <col min="14855" max="14855" width="3.5703125" style="119" customWidth="1"/>
    <col min="14856" max="14856" width="10.7109375" style="119" customWidth="1"/>
    <col min="14857" max="14861" width="10.7109375" style="119" bestFit="1" customWidth="1"/>
    <col min="14862" max="14862" width="5.7109375" style="119" customWidth="1"/>
    <col min="14863" max="14863" width="6.140625" style="119" customWidth="1"/>
    <col min="14864" max="14864" width="6.42578125" style="119" customWidth="1"/>
    <col min="14865" max="14867" width="10.7109375" style="119" bestFit="1" customWidth="1"/>
    <col min="14868" max="14868" width="10.140625" style="119" bestFit="1" customWidth="1"/>
    <col min="14869" max="14869" width="9.140625" style="119" bestFit="1" customWidth="1"/>
    <col min="14870" max="15104" width="8.85546875" style="119"/>
    <col min="15105" max="15105" width="19.140625" style="119" customWidth="1"/>
    <col min="15106" max="15106" width="7.28515625" style="119" customWidth="1"/>
    <col min="15107" max="15107" width="8.7109375" style="119" customWidth="1"/>
    <col min="15108" max="15108" width="8.85546875" style="119" customWidth="1"/>
    <col min="15109" max="15109" width="12.7109375" style="119" customWidth="1"/>
    <col min="15110" max="15110" width="7.7109375" style="119" customWidth="1"/>
    <col min="15111" max="15111" width="3.5703125" style="119" customWidth="1"/>
    <col min="15112" max="15112" width="10.7109375" style="119" customWidth="1"/>
    <col min="15113" max="15117" width="10.7109375" style="119" bestFit="1" customWidth="1"/>
    <col min="15118" max="15118" width="5.7109375" style="119" customWidth="1"/>
    <col min="15119" max="15119" width="6.140625" style="119" customWidth="1"/>
    <col min="15120" max="15120" width="6.42578125" style="119" customWidth="1"/>
    <col min="15121" max="15123" width="10.7109375" style="119" bestFit="1" customWidth="1"/>
    <col min="15124" max="15124" width="10.140625" style="119" bestFit="1" customWidth="1"/>
    <col min="15125" max="15125" width="9.140625" style="119" bestFit="1" customWidth="1"/>
    <col min="15126" max="15360" width="8.85546875" style="119"/>
    <col min="15361" max="15361" width="19.140625" style="119" customWidth="1"/>
    <col min="15362" max="15362" width="7.28515625" style="119" customWidth="1"/>
    <col min="15363" max="15363" width="8.7109375" style="119" customWidth="1"/>
    <col min="15364" max="15364" width="8.85546875" style="119" customWidth="1"/>
    <col min="15365" max="15365" width="12.7109375" style="119" customWidth="1"/>
    <col min="15366" max="15366" width="7.7109375" style="119" customWidth="1"/>
    <col min="15367" max="15367" width="3.5703125" style="119" customWidth="1"/>
    <col min="15368" max="15368" width="10.7109375" style="119" customWidth="1"/>
    <col min="15369" max="15373" width="10.7109375" style="119" bestFit="1" customWidth="1"/>
    <col min="15374" max="15374" width="5.7109375" style="119" customWidth="1"/>
    <col min="15375" max="15375" width="6.140625" style="119" customWidth="1"/>
    <col min="15376" max="15376" width="6.42578125" style="119" customWidth="1"/>
    <col min="15377" max="15379" width="10.7109375" style="119" bestFit="1" customWidth="1"/>
    <col min="15380" max="15380" width="10.140625" style="119" bestFit="1" customWidth="1"/>
    <col min="15381" max="15381" width="9.140625" style="119" bestFit="1" customWidth="1"/>
    <col min="15382" max="15616" width="8.85546875" style="119"/>
    <col min="15617" max="15617" width="19.140625" style="119" customWidth="1"/>
    <col min="15618" max="15618" width="7.28515625" style="119" customWidth="1"/>
    <col min="15619" max="15619" width="8.7109375" style="119" customWidth="1"/>
    <col min="15620" max="15620" width="8.85546875" style="119" customWidth="1"/>
    <col min="15621" max="15621" width="12.7109375" style="119" customWidth="1"/>
    <col min="15622" max="15622" width="7.7109375" style="119" customWidth="1"/>
    <col min="15623" max="15623" width="3.5703125" style="119" customWidth="1"/>
    <col min="15624" max="15624" width="10.7109375" style="119" customWidth="1"/>
    <col min="15625" max="15629" width="10.7109375" style="119" bestFit="1" customWidth="1"/>
    <col min="15630" max="15630" width="5.7109375" style="119" customWidth="1"/>
    <col min="15631" max="15631" width="6.140625" style="119" customWidth="1"/>
    <col min="15632" max="15632" width="6.42578125" style="119" customWidth="1"/>
    <col min="15633" max="15635" width="10.7109375" style="119" bestFit="1" customWidth="1"/>
    <col min="15636" max="15636" width="10.140625" style="119" bestFit="1" customWidth="1"/>
    <col min="15637" max="15637" width="9.140625" style="119" bestFit="1" customWidth="1"/>
    <col min="15638" max="15872" width="8.85546875" style="119"/>
    <col min="15873" max="15873" width="19.140625" style="119" customWidth="1"/>
    <col min="15874" max="15874" width="7.28515625" style="119" customWidth="1"/>
    <col min="15875" max="15875" width="8.7109375" style="119" customWidth="1"/>
    <col min="15876" max="15876" width="8.85546875" style="119" customWidth="1"/>
    <col min="15877" max="15877" width="12.7109375" style="119" customWidth="1"/>
    <col min="15878" max="15878" width="7.7109375" style="119" customWidth="1"/>
    <col min="15879" max="15879" width="3.5703125" style="119" customWidth="1"/>
    <col min="15880" max="15880" width="10.7109375" style="119" customWidth="1"/>
    <col min="15881" max="15885" width="10.7109375" style="119" bestFit="1" customWidth="1"/>
    <col min="15886" max="15886" width="5.7109375" style="119" customWidth="1"/>
    <col min="15887" max="15887" width="6.140625" style="119" customWidth="1"/>
    <col min="15888" max="15888" width="6.42578125" style="119" customWidth="1"/>
    <col min="15889" max="15891" width="10.7109375" style="119" bestFit="1" customWidth="1"/>
    <col min="15892" max="15892" width="10.140625" style="119" bestFit="1" customWidth="1"/>
    <col min="15893" max="15893" width="9.140625" style="119" bestFit="1" customWidth="1"/>
    <col min="15894" max="16128" width="8.85546875" style="119"/>
    <col min="16129" max="16129" width="19.140625" style="119" customWidth="1"/>
    <col min="16130" max="16130" width="7.28515625" style="119" customWidth="1"/>
    <col min="16131" max="16131" width="8.7109375" style="119" customWidth="1"/>
    <col min="16132" max="16132" width="8.85546875" style="119" customWidth="1"/>
    <col min="16133" max="16133" width="12.7109375" style="119" customWidth="1"/>
    <col min="16134" max="16134" width="7.7109375" style="119" customWidth="1"/>
    <col min="16135" max="16135" width="3.5703125" style="119" customWidth="1"/>
    <col min="16136" max="16136" width="10.7109375" style="119" customWidth="1"/>
    <col min="16137" max="16141" width="10.7109375" style="119" bestFit="1" customWidth="1"/>
    <col min="16142" max="16142" width="5.7109375" style="119" customWidth="1"/>
    <col min="16143" max="16143" width="6.140625" style="119" customWidth="1"/>
    <col min="16144" max="16144" width="6.42578125" style="119" customWidth="1"/>
    <col min="16145" max="16147" width="10.7109375" style="119" bestFit="1" customWidth="1"/>
    <col min="16148" max="16148" width="10.140625" style="119" bestFit="1" customWidth="1"/>
    <col min="16149" max="16149" width="9.140625" style="119" bestFit="1" customWidth="1"/>
    <col min="16150" max="16384" width="8.85546875" style="119"/>
  </cols>
  <sheetData>
    <row r="1" spans="1:22" x14ac:dyDescent="0.25">
      <c r="A1" s="119" t="s">
        <v>324</v>
      </c>
    </row>
    <row r="2" spans="1:22" ht="7.5" customHeight="1" x14ac:dyDescent="0.25"/>
    <row r="3" spans="1:22" x14ac:dyDescent="0.25">
      <c r="A3" s="120" t="s">
        <v>325</v>
      </c>
    </row>
    <row r="5" spans="1:22" hidden="1" x14ac:dyDescent="0.25"/>
    <row r="6" spans="1:22" ht="48.75" customHeight="1" x14ac:dyDescent="0.25">
      <c r="A6" s="106" t="s">
        <v>291</v>
      </c>
      <c r="B6" s="106" t="s">
        <v>292</v>
      </c>
      <c r="C6" s="121" t="s">
        <v>293</v>
      </c>
      <c r="D6" s="106" t="s">
        <v>294</v>
      </c>
      <c r="E6" s="106" t="s">
        <v>295</v>
      </c>
      <c r="F6" s="106" t="s">
        <v>297</v>
      </c>
      <c r="G6" s="106" t="s">
        <v>296</v>
      </c>
      <c r="H6" s="106" t="s">
        <v>298</v>
      </c>
      <c r="I6" s="106" t="s">
        <v>299</v>
      </c>
      <c r="J6" s="106" t="s">
        <v>300</v>
      </c>
      <c r="K6" s="106" t="s">
        <v>301</v>
      </c>
      <c r="L6" s="106" t="s">
        <v>302</v>
      </c>
      <c r="M6" s="106" t="s">
        <v>303</v>
      </c>
      <c r="N6" s="106" t="s">
        <v>304</v>
      </c>
      <c r="O6" s="106" t="s">
        <v>305</v>
      </c>
      <c r="P6" s="106" t="s">
        <v>306</v>
      </c>
      <c r="Q6" s="106" t="s">
        <v>307</v>
      </c>
      <c r="R6" s="106" t="s">
        <v>308</v>
      </c>
      <c r="S6" s="106" t="s">
        <v>309</v>
      </c>
      <c r="T6" s="106" t="s">
        <v>310</v>
      </c>
      <c r="U6" s="106" t="s">
        <v>326</v>
      </c>
      <c r="V6" s="106" t="s">
        <v>327</v>
      </c>
    </row>
    <row r="7" spans="1:22" ht="13.15" hidden="1" customHeight="1" x14ac:dyDescent="0.25">
      <c r="A7" s="201" t="s">
        <v>311</v>
      </c>
      <c r="B7" s="205" t="s">
        <v>328</v>
      </c>
      <c r="C7" s="122" t="s">
        <v>312</v>
      </c>
      <c r="D7" s="123" t="s">
        <v>329</v>
      </c>
      <c r="E7" s="124" t="s">
        <v>330</v>
      </c>
      <c r="F7" s="122" t="s">
        <v>331</v>
      </c>
      <c r="G7" s="122"/>
      <c r="H7" s="125">
        <f>I7+J7+K7+L7+M7+N7+O7+P7+Q7+R7+S7+T7</f>
        <v>684281</v>
      </c>
      <c r="I7" s="126">
        <v>68981</v>
      </c>
      <c r="J7" s="126">
        <v>87300</v>
      </c>
      <c r="K7" s="126">
        <v>78100</v>
      </c>
      <c r="L7" s="126">
        <v>101100</v>
      </c>
      <c r="M7" s="126">
        <v>87300</v>
      </c>
      <c r="N7" s="126"/>
      <c r="O7" s="126"/>
      <c r="P7" s="126"/>
      <c r="Q7" s="126">
        <v>101100</v>
      </c>
      <c r="R7" s="126">
        <v>97200</v>
      </c>
      <c r="S7" s="126">
        <v>63200</v>
      </c>
      <c r="T7" s="126"/>
      <c r="U7" s="127">
        <v>565800</v>
      </c>
      <c r="V7" s="127">
        <v>749700</v>
      </c>
    </row>
    <row r="8" spans="1:22" hidden="1" x14ac:dyDescent="0.25">
      <c r="A8" s="201"/>
      <c r="B8" s="206"/>
      <c r="C8" s="122" t="s">
        <v>312</v>
      </c>
      <c r="D8" s="123" t="s">
        <v>329</v>
      </c>
      <c r="E8" s="124" t="s">
        <v>330</v>
      </c>
      <c r="F8" s="122" t="s">
        <v>332</v>
      </c>
      <c r="G8" s="122"/>
      <c r="H8" s="125">
        <f>I8+J8+K8+L8+M8+N8+O8+P8+Q8+R8+S8+T8</f>
        <v>58637</v>
      </c>
      <c r="I8" s="126">
        <v>6437</v>
      </c>
      <c r="J8" s="126">
        <v>8200</v>
      </c>
      <c r="K8" s="126">
        <v>7300</v>
      </c>
      <c r="L8" s="126">
        <v>9500</v>
      </c>
      <c r="M8" s="126">
        <v>8200</v>
      </c>
      <c r="N8" s="126"/>
      <c r="O8" s="126"/>
      <c r="P8" s="126"/>
      <c r="Q8" s="126">
        <v>9500</v>
      </c>
      <c r="R8" s="126">
        <v>9500</v>
      </c>
      <c r="S8" s="126"/>
      <c r="T8" s="126"/>
      <c r="U8" s="127">
        <v>47500</v>
      </c>
      <c r="V8" s="127">
        <v>53900</v>
      </c>
    </row>
    <row r="9" spans="1:22" ht="24.75" hidden="1" customHeight="1" x14ac:dyDescent="0.25">
      <c r="A9" s="201"/>
      <c r="B9" s="128" t="s">
        <v>328</v>
      </c>
      <c r="C9" s="122" t="s">
        <v>312</v>
      </c>
      <c r="D9" s="123" t="s">
        <v>329</v>
      </c>
      <c r="E9" s="124" t="s">
        <v>330</v>
      </c>
      <c r="F9" s="123" t="s">
        <v>333</v>
      </c>
      <c r="G9" s="123" t="s">
        <v>334</v>
      </c>
      <c r="H9" s="61">
        <f>SUM(H7:H8)</f>
        <v>742918</v>
      </c>
      <c r="I9" s="61">
        <f>SUM(I7:I8)</f>
        <v>75418</v>
      </c>
      <c r="J9" s="61">
        <f t="shared" ref="J9:T9" si="0">SUM(J7:J8)</f>
        <v>95500</v>
      </c>
      <c r="K9" s="61">
        <f t="shared" si="0"/>
        <v>85400</v>
      </c>
      <c r="L9" s="61">
        <f t="shared" si="0"/>
        <v>110600</v>
      </c>
      <c r="M9" s="61">
        <f t="shared" si="0"/>
        <v>95500</v>
      </c>
      <c r="N9" s="61">
        <f t="shared" si="0"/>
        <v>0</v>
      </c>
      <c r="O9" s="61">
        <f t="shared" si="0"/>
        <v>0</v>
      </c>
      <c r="P9" s="61">
        <f t="shared" si="0"/>
        <v>0</v>
      </c>
      <c r="Q9" s="61">
        <f t="shared" si="0"/>
        <v>110600</v>
      </c>
      <c r="R9" s="61">
        <f t="shared" si="0"/>
        <v>106700</v>
      </c>
      <c r="S9" s="61">
        <f t="shared" si="0"/>
        <v>63200</v>
      </c>
      <c r="T9" s="61">
        <f t="shared" si="0"/>
        <v>0</v>
      </c>
      <c r="U9" s="61">
        <f>SUM(U7:U8)</f>
        <v>613300</v>
      </c>
      <c r="V9" s="61">
        <f>SUM(V7:V8)</f>
        <v>803600</v>
      </c>
    </row>
    <row r="10" spans="1:22" ht="18" hidden="1" customHeight="1" x14ac:dyDescent="0.25">
      <c r="A10" s="201" t="s">
        <v>335</v>
      </c>
      <c r="B10" s="205" t="s">
        <v>336</v>
      </c>
      <c r="C10" s="122" t="s">
        <v>312</v>
      </c>
      <c r="D10" s="123" t="s">
        <v>329</v>
      </c>
      <c r="E10" s="124" t="s">
        <v>330</v>
      </c>
      <c r="F10" s="122" t="s">
        <v>331</v>
      </c>
      <c r="G10" s="122"/>
      <c r="H10" s="125">
        <f>I10+J10+K10+L10+M10+N10+O10+P10+Q10+R10+S10+T10</f>
        <v>874863</v>
      </c>
      <c r="I10" s="126">
        <v>87863</v>
      </c>
      <c r="J10" s="126">
        <v>111500</v>
      </c>
      <c r="K10" s="126">
        <v>99700</v>
      </c>
      <c r="L10" s="126">
        <v>129100</v>
      </c>
      <c r="M10" s="126">
        <v>111500</v>
      </c>
      <c r="N10" s="126"/>
      <c r="O10" s="126"/>
      <c r="P10" s="126"/>
      <c r="Q10" s="126">
        <v>129100</v>
      </c>
      <c r="R10" s="126">
        <v>125900</v>
      </c>
      <c r="S10" s="126">
        <v>80200</v>
      </c>
      <c r="T10" s="126"/>
      <c r="U10" s="127">
        <v>713100</v>
      </c>
      <c r="V10" s="127">
        <v>945400</v>
      </c>
    </row>
    <row r="11" spans="1:22" hidden="1" x14ac:dyDescent="0.25">
      <c r="A11" s="201"/>
      <c r="B11" s="207"/>
      <c r="C11" s="122" t="s">
        <v>312</v>
      </c>
      <c r="D11" s="123" t="s">
        <v>329</v>
      </c>
      <c r="E11" s="124" t="s">
        <v>330</v>
      </c>
      <c r="F11" s="122" t="s">
        <v>332</v>
      </c>
      <c r="G11" s="122"/>
      <c r="H11" s="125">
        <f>I11+J11+K11+L11+M11+N11+O11+P11+Q11+R11+S11+T11</f>
        <v>0</v>
      </c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  <c r="V11" s="127">
        <v>0</v>
      </c>
    </row>
    <row r="12" spans="1:22" ht="36" hidden="1" customHeight="1" x14ac:dyDescent="0.25">
      <c r="A12" s="201"/>
      <c r="B12" s="128" t="s">
        <v>336</v>
      </c>
      <c r="C12" s="122" t="s">
        <v>312</v>
      </c>
      <c r="D12" s="123" t="s">
        <v>329</v>
      </c>
      <c r="E12" s="124" t="s">
        <v>330</v>
      </c>
      <c r="F12" s="123" t="s">
        <v>333</v>
      </c>
      <c r="G12" s="123" t="s">
        <v>334</v>
      </c>
      <c r="H12" s="61">
        <f>SUM(H10:H11)</f>
        <v>874863</v>
      </c>
      <c r="I12" s="61">
        <f>SUM(I10:I11)</f>
        <v>87863</v>
      </c>
      <c r="J12" s="61">
        <f t="shared" ref="J12:T12" si="1">SUM(J10:J11)</f>
        <v>111500</v>
      </c>
      <c r="K12" s="61">
        <f t="shared" si="1"/>
        <v>99700</v>
      </c>
      <c r="L12" s="61">
        <f t="shared" si="1"/>
        <v>129100</v>
      </c>
      <c r="M12" s="61">
        <f t="shared" si="1"/>
        <v>111500</v>
      </c>
      <c r="N12" s="61">
        <f t="shared" si="1"/>
        <v>0</v>
      </c>
      <c r="O12" s="61">
        <f t="shared" si="1"/>
        <v>0</v>
      </c>
      <c r="P12" s="61">
        <f t="shared" si="1"/>
        <v>0</v>
      </c>
      <c r="Q12" s="61">
        <f t="shared" si="1"/>
        <v>129100</v>
      </c>
      <c r="R12" s="61">
        <f t="shared" si="1"/>
        <v>125900</v>
      </c>
      <c r="S12" s="61">
        <f t="shared" si="1"/>
        <v>80200</v>
      </c>
      <c r="T12" s="61">
        <f t="shared" si="1"/>
        <v>0</v>
      </c>
      <c r="U12" s="61">
        <f>SUM(U10:U11)</f>
        <v>713100</v>
      </c>
      <c r="V12" s="61">
        <f>SUM(V10:V11)</f>
        <v>945400</v>
      </c>
    </row>
    <row r="13" spans="1:22" hidden="1" x14ac:dyDescent="0.25">
      <c r="A13" s="201" t="s">
        <v>337</v>
      </c>
      <c r="B13" s="205" t="s">
        <v>338</v>
      </c>
      <c r="C13" s="122" t="s">
        <v>312</v>
      </c>
      <c r="D13" s="123" t="s">
        <v>329</v>
      </c>
      <c r="E13" s="124" t="s">
        <v>330</v>
      </c>
      <c r="F13" s="122" t="s">
        <v>331</v>
      </c>
      <c r="G13" s="122"/>
      <c r="H13" s="125">
        <f>I13+J13+K13+L13+M13+Q13+R13+S13+T13</f>
        <v>784144</v>
      </c>
      <c r="I13" s="126">
        <v>78444</v>
      </c>
      <c r="J13" s="126">
        <v>99300</v>
      </c>
      <c r="K13" s="126">
        <v>88900</v>
      </c>
      <c r="L13" s="126">
        <v>115000</v>
      </c>
      <c r="M13" s="126">
        <v>99300</v>
      </c>
      <c r="N13" s="126"/>
      <c r="O13" s="126"/>
      <c r="P13" s="126"/>
      <c r="Q13" s="126">
        <v>115000</v>
      </c>
      <c r="R13" s="126">
        <v>113100</v>
      </c>
      <c r="S13" s="126">
        <v>75100</v>
      </c>
      <c r="T13" s="126"/>
      <c r="U13" s="127">
        <v>699700</v>
      </c>
      <c r="V13" s="127">
        <v>890600</v>
      </c>
    </row>
    <row r="14" spans="1:22" hidden="1" x14ac:dyDescent="0.25">
      <c r="A14" s="201"/>
      <c r="B14" s="207"/>
      <c r="C14" s="122" t="s">
        <v>312</v>
      </c>
      <c r="D14" s="123" t="s">
        <v>329</v>
      </c>
      <c r="E14" s="124" t="s">
        <v>330</v>
      </c>
      <c r="F14" s="122" t="s">
        <v>332</v>
      </c>
      <c r="G14" s="122"/>
      <c r="H14" s="125">
        <f>I14+J14+K14+L14+M14+N14+O14+P14+Q14+R14+S14+T14</f>
        <v>19545</v>
      </c>
      <c r="I14" s="126">
        <v>2145</v>
      </c>
      <c r="J14" s="126">
        <v>2700</v>
      </c>
      <c r="K14" s="126">
        <v>2400</v>
      </c>
      <c r="L14" s="126">
        <v>3200</v>
      </c>
      <c r="M14" s="126">
        <v>2700</v>
      </c>
      <c r="N14" s="126"/>
      <c r="O14" s="126"/>
      <c r="P14" s="126"/>
      <c r="Q14" s="126">
        <v>3200</v>
      </c>
      <c r="R14" s="126">
        <v>3200</v>
      </c>
      <c r="S14" s="126"/>
      <c r="T14" s="126"/>
      <c r="U14" s="127">
        <v>15800</v>
      </c>
      <c r="V14" s="127">
        <v>18000</v>
      </c>
    </row>
    <row r="15" spans="1:22" ht="34.5" hidden="1" customHeight="1" x14ac:dyDescent="0.25">
      <c r="A15" s="201"/>
      <c r="B15" s="129" t="s">
        <v>338</v>
      </c>
      <c r="C15" s="122" t="s">
        <v>312</v>
      </c>
      <c r="D15" s="123" t="s">
        <v>329</v>
      </c>
      <c r="E15" s="124" t="s">
        <v>330</v>
      </c>
      <c r="F15" s="123" t="s">
        <v>333</v>
      </c>
      <c r="G15" s="123" t="s">
        <v>334</v>
      </c>
      <c r="H15" s="61">
        <f t="shared" ref="H15:V15" si="2">SUM(H13:H14)</f>
        <v>803689</v>
      </c>
      <c r="I15" s="61">
        <f t="shared" si="2"/>
        <v>80589</v>
      </c>
      <c r="J15" s="61">
        <f t="shared" si="2"/>
        <v>102000</v>
      </c>
      <c r="K15" s="61">
        <f t="shared" si="2"/>
        <v>91300</v>
      </c>
      <c r="L15" s="61">
        <f t="shared" si="2"/>
        <v>118200</v>
      </c>
      <c r="M15" s="61">
        <f t="shared" si="2"/>
        <v>102000</v>
      </c>
      <c r="N15" s="61">
        <f t="shared" si="2"/>
        <v>0</v>
      </c>
      <c r="O15" s="61">
        <f t="shared" si="2"/>
        <v>0</v>
      </c>
      <c r="P15" s="61">
        <f t="shared" si="2"/>
        <v>0</v>
      </c>
      <c r="Q15" s="61">
        <f t="shared" si="2"/>
        <v>118200</v>
      </c>
      <c r="R15" s="61">
        <f t="shared" si="2"/>
        <v>116300</v>
      </c>
      <c r="S15" s="61">
        <f t="shared" si="2"/>
        <v>75100</v>
      </c>
      <c r="T15" s="61">
        <f t="shared" si="2"/>
        <v>0</v>
      </c>
      <c r="U15" s="61">
        <f t="shared" si="2"/>
        <v>715500</v>
      </c>
      <c r="V15" s="61">
        <f t="shared" si="2"/>
        <v>908600</v>
      </c>
    </row>
    <row r="16" spans="1:22" hidden="1" x14ac:dyDescent="0.25">
      <c r="A16" s="201" t="s">
        <v>339</v>
      </c>
      <c r="B16" s="205" t="s">
        <v>340</v>
      </c>
      <c r="C16" s="122" t="s">
        <v>312</v>
      </c>
      <c r="D16" s="123" t="s">
        <v>329</v>
      </c>
      <c r="E16" s="124" t="s">
        <v>330</v>
      </c>
      <c r="F16" s="122" t="s">
        <v>331</v>
      </c>
      <c r="G16" s="122"/>
      <c r="H16" s="125">
        <f>I16+J16+K16+L16+M16+N16+O16+P16+Q16+R16+S16+T16</f>
        <v>141744</v>
      </c>
      <c r="I16" s="126">
        <v>14244</v>
      </c>
      <c r="J16" s="126">
        <v>18000</v>
      </c>
      <c r="K16" s="126">
        <v>16100</v>
      </c>
      <c r="L16" s="126">
        <v>20900</v>
      </c>
      <c r="M16" s="126">
        <v>18000</v>
      </c>
      <c r="N16" s="126"/>
      <c r="O16" s="126"/>
      <c r="P16" s="126"/>
      <c r="Q16" s="126">
        <v>20900</v>
      </c>
      <c r="R16" s="126">
        <v>20100</v>
      </c>
      <c r="S16" s="126">
        <v>13500</v>
      </c>
      <c r="T16" s="126"/>
      <c r="U16" s="127">
        <v>124200</v>
      </c>
      <c r="V16" s="127">
        <v>160500</v>
      </c>
    </row>
    <row r="17" spans="1:22" hidden="1" x14ac:dyDescent="0.25">
      <c r="A17" s="201"/>
      <c r="B17" s="207"/>
      <c r="C17" s="122" t="s">
        <v>312</v>
      </c>
      <c r="D17" s="123" t="s">
        <v>329</v>
      </c>
      <c r="E17" s="124" t="s">
        <v>330</v>
      </c>
      <c r="F17" s="122" t="s">
        <v>332</v>
      </c>
      <c r="G17" s="122"/>
      <c r="H17" s="125">
        <f>I17+J17+K17+L17+M17+N17+O17+P17+Q17+R17+S17+T17</f>
        <v>39092</v>
      </c>
      <c r="I17" s="126">
        <v>4292</v>
      </c>
      <c r="J17" s="126">
        <v>5500</v>
      </c>
      <c r="K17" s="126">
        <v>4900</v>
      </c>
      <c r="L17" s="126">
        <v>6300</v>
      </c>
      <c r="M17" s="126">
        <v>5500</v>
      </c>
      <c r="N17" s="126"/>
      <c r="O17" s="126"/>
      <c r="P17" s="126"/>
      <c r="Q17" s="126">
        <v>6300</v>
      </c>
      <c r="R17" s="126">
        <v>6300</v>
      </c>
      <c r="S17" s="126"/>
      <c r="T17" s="126"/>
      <c r="U17" s="127">
        <v>31600</v>
      </c>
      <c r="V17" s="127">
        <v>35900</v>
      </c>
    </row>
    <row r="18" spans="1:22" ht="43.5" hidden="1" customHeight="1" x14ac:dyDescent="0.25">
      <c r="A18" s="201"/>
      <c r="B18" s="128" t="s">
        <v>340</v>
      </c>
      <c r="C18" s="122" t="s">
        <v>312</v>
      </c>
      <c r="D18" s="123" t="s">
        <v>329</v>
      </c>
      <c r="E18" s="124" t="s">
        <v>330</v>
      </c>
      <c r="F18" s="123" t="s">
        <v>333</v>
      </c>
      <c r="G18" s="123" t="s">
        <v>334</v>
      </c>
      <c r="H18" s="61">
        <f t="shared" ref="H18:V18" si="3">SUM(H16:H17)</f>
        <v>180836</v>
      </c>
      <c r="I18" s="61">
        <f t="shared" si="3"/>
        <v>18536</v>
      </c>
      <c r="J18" s="61">
        <f t="shared" si="3"/>
        <v>23500</v>
      </c>
      <c r="K18" s="61">
        <f t="shared" si="3"/>
        <v>21000</v>
      </c>
      <c r="L18" s="61">
        <f t="shared" si="3"/>
        <v>27200</v>
      </c>
      <c r="M18" s="61">
        <f t="shared" si="3"/>
        <v>23500</v>
      </c>
      <c r="N18" s="61">
        <f t="shared" si="3"/>
        <v>0</v>
      </c>
      <c r="O18" s="61">
        <f t="shared" si="3"/>
        <v>0</v>
      </c>
      <c r="P18" s="61">
        <f t="shared" si="3"/>
        <v>0</v>
      </c>
      <c r="Q18" s="61">
        <f t="shared" si="3"/>
        <v>27200</v>
      </c>
      <c r="R18" s="61">
        <f t="shared" si="3"/>
        <v>26400</v>
      </c>
      <c r="S18" s="61">
        <f t="shared" si="3"/>
        <v>13500</v>
      </c>
      <c r="T18" s="61">
        <f t="shared" si="3"/>
        <v>0</v>
      </c>
      <c r="U18" s="61">
        <f t="shared" si="3"/>
        <v>155800</v>
      </c>
      <c r="V18" s="61">
        <f t="shared" si="3"/>
        <v>196400</v>
      </c>
    </row>
    <row r="19" spans="1:22" ht="27" hidden="1" customHeight="1" x14ac:dyDescent="0.25">
      <c r="A19" s="208" t="s">
        <v>341</v>
      </c>
      <c r="B19" s="208"/>
      <c r="C19" s="208"/>
      <c r="D19" s="208"/>
      <c r="E19" s="208"/>
      <c r="F19" s="208"/>
      <c r="G19" s="130"/>
      <c r="H19" s="61">
        <f>H18+H15+H12+H9</f>
        <v>2602306</v>
      </c>
      <c r="I19" s="61">
        <f t="shared" ref="I19:V19" si="4">I18+I15+I12+I9</f>
        <v>262406</v>
      </c>
      <c r="J19" s="61">
        <f t="shared" si="4"/>
        <v>332500</v>
      </c>
      <c r="K19" s="61">
        <f t="shared" si="4"/>
        <v>297400</v>
      </c>
      <c r="L19" s="61">
        <f t="shared" si="4"/>
        <v>385100</v>
      </c>
      <c r="M19" s="61">
        <f t="shared" si="4"/>
        <v>332500</v>
      </c>
      <c r="N19" s="61">
        <f t="shared" si="4"/>
        <v>0</v>
      </c>
      <c r="O19" s="61">
        <f t="shared" si="4"/>
        <v>0</v>
      </c>
      <c r="P19" s="61">
        <f t="shared" si="4"/>
        <v>0</v>
      </c>
      <c r="Q19" s="61">
        <f t="shared" si="4"/>
        <v>385100</v>
      </c>
      <c r="R19" s="61">
        <f t="shared" si="4"/>
        <v>375300</v>
      </c>
      <c r="S19" s="61">
        <f t="shared" si="4"/>
        <v>232000</v>
      </c>
      <c r="T19" s="61">
        <f t="shared" si="4"/>
        <v>0</v>
      </c>
      <c r="U19" s="61">
        <f t="shared" si="4"/>
        <v>2197700</v>
      </c>
      <c r="V19" s="61">
        <f t="shared" si="4"/>
        <v>2854000</v>
      </c>
    </row>
    <row r="20" spans="1:22" hidden="1" x14ac:dyDescent="0.25">
      <c r="A20" s="208" t="s">
        <v>342</v>
      </c>
      <c r="B20" s="208"/>
      <c r="C20" s="208"/>
      <c r="D20" s="208"/>
      <c r="E20" s="208"/>
      <c r="F20" s="208"/>
      <c r="G20" s="130"/>
      <c r="H20" s="61">
        <f>I20+J20+K20+L20+M20+N20+O20+P20+Q20+R20+S20+T20</f>
        <v>2485032</v>
      </c>
      <c r="I20" s="61">
        <f>I16+I13+I10+I7</f>
        <v>249532</v>
      </c>
      <c r="J20" s="61">
        <f t="shared" ref="J20:T20" si="5">J16+J13+J10+J7</f>
        <v>316100</v>
      </c>
      <c r="K20" s="61">
        <f t="shared" si="5"/>
        <v>282800</v>
      </c>
      <c r="L20" s="61">
        <f t="shared" si="5"/>
        <v>366100</v>
      </c>
      <c r="M20" s="61">
        <f t="shared" si="5"/>
        <v>316100</v>
      </c>
      <c r="N20" s="61">
        <f t="shared" si="5"/>
        <v>0</v>
      </c>
      <c r="O20" s="61">
        <f t="shared" si="5"/>
        <v>0</v>
      </c>
      <c r="P20" s="61">
        <f t="shared" si="5"/>
        <v>0</v>
      </c>
      <c r="Q20" s="61">
        <f t="shared" si="5"/>
        <v>366100</v>
      </c>
      <c r="R20" s="61">
        <f t="shared" si="5"/>
        <v>356300</v>
      </c>
      <c r="S20" s="61">
        <f t="shared" si="5"/>
        <v>232000</v>
      </c>
      <c r="T20" s="61">
        <f t="shared" si="5"/>
        <v>0</v>
      </c>
      <c r="U20" s="127"/>
      <c r="V20" s="127"/>
    </row>
    <row r="21" spans="1:22" hidden="1" x14ac:dyDescent="0.25">
      <c r="A21" s="208" t="s">
        <v>343</v>
      </c>
      <c r="B21" s="208"/>
      <c r="C21" s="208"/>
      <c r="D21" s="208"/>
      <c r="E21" s="208"/>
      <c r="F21" s="208"/>
      <c r="G21" s="130"/>
      <c r="H21" s="61">
        <f>H17+H14+H11+H8</f>
        <v>117274</v>
      </c>
      <c r="I21" s="61">
        <f t="shared" ref="I21:T21" si="6">I17+I14+I11+I8</f>
        <v>12874</v>
      </c>
      <c r="J21" s="61">
        <f t="shared" si="6"/>
        <v>16400</v>
      </c>
      <c r="K21" s="61">
        <f t="shared" si="6"/>
        <v>14600</v>
      </c>
      <c r="L21" s="61">
        <f t="shared" si="6"/>
        <v>19000</v>
      </c>
      <c r="M21" s="61">
        <f t="shared" si="6"/>
        <v>16400</v>
      </c>
      <c r="N21" s="61">
        <f t="shared" si="6"/>
        <v>0</v>
      </c>
      <c r="O21" s="61">
        <f t="shared" si="6"/>
        <v>0</v>
      </c>
      <c r="P21" s="61">
        <f t="shared" si="6"/>
        <v>0</v>
      </c>
      <c r="Q21" s="61">
        <f t="shared" si="6"/>
        <v>19000</v>
      </c>
      <c r="R21" s="61">
        <f t="shared" si="6"/>
        <v>19000</v>
      </c>
      <c r="S21" s="61">
        <f t="shared" si="6"/>
        <v>0</v>
      </c>
      <c r="T21" s="61">
        <f t="shared" si="6"/>
        <v>0</v>
      </c>
      <c r="U21" s="127"/>
      <c r="V21" s="127"/>
    </row>
    <row r="22" spans="1:22" hidden="1" x14ac:dyDescent="0.25">
      <c r="A22" s="201" t="s">
        <v>344</v>
      </c>
      <c r="B22" s="122" t="s">
        <v>345</v>
      </c>
      <c r="C22" s="122" t="s">
        <v>312</v>
      </c>
      <c r="D22" s="123" t="s">
        <v>329</v>
      </c>
      <c r="E22" s="124" t="s">
        <v>330</v>
      </c>
      <c r="F22" s="122" t="s">
        <v>331</v>
      </c>
      <c r="G22" s="123" t="s">
        <v>346</v>
      </c>
      <c r="H22" s="125">
        <f>I22+J22+K22+L22+M22+N22+O22+P22+Q22+R22+S22+T22</f>
        <v>364166</v>
      </c>
      <c r="I22" s="125">
        <v>36266</v>
      </c>
      <c r="J22" s="125">
        <v>46100</v>
      </c>
      <c r="K22" s="125">
        <v>41200</v>
      </c>
      <c r="L22" s="125">
        <v>53400</v>
      </c>
      <c r="M22" s="125">
        <v>46100</v>
      </c>
      <c r="N22" s="125"/>
      <c r="O22" s="125"/>
      <c r="P22" s="125"/>
      <c r="Q22" s="125">
        <v>53400</v>
      </c>
      <c r="R22" s="125">
        <v>52100</v>
      </c>
      <c r="S22" s="125">
        <v>35600</v>
      </c>
      <c r="T22" s="125"/>
      <c r="U22" s="127">
        <v>322700</v>
      </c>
      <c r="V22" s="127">
        <v>413400</v>
      </c>
    </row>
    <row r="23" spans="1:22" hidden="1" x14ac:dyDescent="0.25">
      <c r="A23" s="201"/>
      <c r="B23" s="122" t="s">
        <v>345</v>
      </c>
      <c r="C23" s="122" t="s">
        <v>312</v>
      </c>
      <c r="D23" s="123" t="s">
        <v>329</v>
      </c>
      <c r="E23" s="124" t="s">
        <v>330</v>
      </c>
      <c r="F23" s="122" t="s">
        <v>332</v>
      </c>
      <c r="G23" s="123" t="s">
        <v>346</v>
      </c>
      <c r="H23" s="125">
        <f>I23+J23+K23+L23+M23+N23+O23+P23+Q23+R23+S23+T23</f>
        <v>19546</v>
      </c>
      <c r="I23" s="125">
        <v>2146</v>
      </c>
      <c r="J23" s="125">
        <v>2700</v>
      </c>
      <c r="K23" s="125">
        <v>2400</v>
      </c>
      <c r="L23" s="125">
        <v>3200</v>
      </c>
      <c r="M23" s="125">
        <v>2700</v>
      </c>
      <c r="N23" s="125"/>
      <c r="O23" s="125"/>
      <c r="P23" s="125"/>
      <c r="Q23" s="125">
        <v>3200</v>
      </c>
      <c r="R23" s="125">
        <v>3200</v>
      </c>
      <c r="S23" s="125"/>
      <c r="T23" s="125"/>
      <c r="U23" s="127">
        <v>15800</v>
      </c>
      <c r="V23" s="127">
        <v>18000</v>
      </c>
    </row>
    <row r="24" spans="1:22" hidden="1" x14ac:dyDescent="0.25">
      <c r="A24" s="201"/>
      <c r="B24" s="202" t="s">
        <v>318</v>
      </c>
      <c r="C24" s="203"/>
      <c r="D24" s="203"/>
      <c r="E24" s="204"/>
      <c r="F24" s="122"/>
      <c r="G24" s="122"/>
      <c r="H24" s="61">
        <f t="shared" ref="H24:V24" si="7">SUM(H22:H23)</f>
        <v>383712</v>
      </c>
      <c r="I24" s="61">
        <f t="shared" si="7"/>
        <v>38412</v>
      </c>
      <c r="J24" s="61">
        <f t="shared" si="7"/>
        <v>48800</v>
      </c>
      <c r="K24" s="61">
        <f t="shared" si="7"/>
        <v>43600</v>
      </c>
      <c r="L24" s="61">
        <f t="shared" si="7"/>
        <v>56600</v>
      </c>
      <c r="M24" s="61">
        <f t="shared" si="7"/>
        <v>48800</v>
      </c>
      <c r="N24" s="61">
        <f t="shared" si="7"/>
        <v>0</v>
      </c>
      <c r="O24" s="61">
        <f t="shared" si="7"/>
        <v>0</v>
      </c>
      <c r="P24" s="61">
        <f t="shared" si="7"/>
        <v>0</v>
      </c>
      <c r="Q24" s="61">
        <f t="shared" si="7"/>
        <v>56600</v>
      </c>
      <c r="R24" s="61">
        <f t="shared" si="7"/>
        <v>55300</v>
      </c>
      <c r="S24" s="61">
        <f t="shared" si="7"/>
        <v>35600</v>
      </c>
      <c r="T24" s="61">
        <f t="shared" si="7"/>
        <v>0</v>
      </c>
      <c r="U24" s="61">
        <f t="shared" si="7"/>
        <v>338500</v>
      </c>
      <c r="V24" s="61">
        <f t="shared" si="7"/>
        <v>431400</v>
      </c>
    </row>
    <row r="25" spans="1:22" hidden="1" x14ac:dyDescent="0.25">
      <c r="A25" s="201" t="s">
        <v>347</v>
      </c>
      <c r="B25" s="122" t="s">
        <v>348</v>
      </c>
      <c r="C25" s="122" t="s">
        <v>312</v>
      </c>
      <c r="D25" s="123" t="s">
        <v>329</v>
      </c>
      <c r="E25" s="124" t="s">
        <v>330</v>
      </c>
      <c r="F25" s="122" t="s">
        <v>331</v>
      </c>
      <c r="G25" s="123" t="s">
        <v>346</v>
      </c>
      <c r="H25" s="125">
        <f>I25+J25+K25+L25+M25+N25+O25+P25+Q25+R25+S25+T25</f>
        <v>298911</v>
      </c>
      <c r="I25" s="125">
        <v>30811</v>
      </c>
      <c r="J25" s="125">
        <v>37900</v>
      </c>
      <c r="K25" s="125">
        <v>33900</v>
      </c>
      <c r="L25" s="125">
        <v>43900</v>
      </c>
      <c r="M25" s="125">
        <v>37900</v>
      </c>
      <c r="N25" s="125"/>
      <c r="O25" s="125"/>
      <c r="P25" s="125"/>
      <c r="Q25" s="125">
        <v>43900</v>
      </c>
      <c r="R25" s="125">
        <v>41200</v>
      </c>
      <c r="S25" s="125">
        <v>29400</v>
      </c>
      <c r="T25" s="125"/>
      <c r="U25" s="127">
        <v>270800</v>
      </c>
      <c r="V25" s="127">
        <v>344800</v>
      </c>
    </row>
    <row r="26" spans="1:22" hidden="1" x14ac:dyDescent="0.25">
      <c r="A26" s="201"/>
      <c r="B26" s="122" t="s">
        <v>348</v>
      </c>
      <c r="C26" s="122" t="s">
        <v>312</v>
      </c>
      <c r="D26" s="123" t="s">
        <v>329</v>
      </c>
      <c r="E26" s="124" t="s">
        <v>330</v>
      </c>
      <c r="F26" s="122" t="s">
        <v>332</v>
      </c>
      <c r="G26" s="123" t="s">
        <v>346</v>
      </c>
      <c r="H26" s="125">
        <f>I26+J26+K26+L26+M26+N26+O26+P26+Q26+R26+S26+T26</f>
        <v>14833</v>
      </c>
      <c r="I26" s="125">
        <v>2033</v>
      </c>
      <c r="J26" s="125">
        <v>2300</v>
      </c>
      <c r="K26" s="125">
        <v>2100</v>
      </c>
      <c r="L26" s="125">
        <v>2700</v>
      </c>
      <c r="M26" s="125">
        <v>2300</v>
      </c>
      <c r="N26" s="125"/>
      <c r="O26" s="125"/>
      <c r="P26" s="125"/>
      <c r="Q26" s="125">
        <v>2700</v>
      </c>
      <c r="R26" s="125">
        <v>700</v>
      </c>
      <c r="S26" s="125"/>
      <c r="T26" s="125"/>
      <c r="U26" s="127">
        <v>13600</v>
      </c>
      <c r="V26" s="127">
        <v>15500</v>
      </c>
    </row>
    <row r="27" spans="1:22" hidden="1" x14ac:dyDescent="0.25">
      <c r="A27" s="201"/>
      <c r="B27" s="202" t="s">
        <v>318</v>
      </c>
      <c r="C27" s="203"/>
      <c r="D27" s="203"/>
      <c r="E27" s="204"/>
      <c r="F27" s="122"/>
      <c r="G27" s="122"/>
      <c r="H27" s="61">
        <f t="shared" ref="H27:V27" si="8">SUM(H25:H26)</f>
        <v>313744</v>
      </c>
      <c r="I27" s="61">
        <f t="shared" si="8"/>
        <v>32844</v>
      </c>
      <c r="J27" s="61">
        <f t="shared" si="8"/>
        <v>40200</v>
      </c>
      <c r="K27" s="61">
        <f t="shared" si="8"/>
        <v>36000</v>
      </c>
      <c r="L27" s="61">
        <f t="shared" si="8"/>
        <v>46600</v>
      </c>
      <c r="M27" s="61">
        <f t="shared" si="8"/>
        <v>40200</v>
      </c>
      <c r="N27" s="61">
        <f t="shared" si="8"/>
        <v>0</v>
      </c>
      <c r="O27" s="61">
        <f t="shared" si="8"/>
        <v>0</v>
      </c>
      <c r="P27" s="61">
        <f t="shared" si="8"/>
        <v>0</v>
      </c>
      <c r="Q27" s="61">
        <f t="shared" si="8"/>
        <v>46600</v>
      </c>
      <c r="R27" s="61">
        <f t="shared" si="8"/>
        <v>41900</v>
      </c>
      <c r="S27" s="61">
        <f t="shared" si="8"/>
        <v>29400</v>
      </c>
      <c r="T27" s="61">
        <f t="shared" si="8"/>
        <v>0</v>
      </c>
      <c r="U27" s="61">
        <f t="shared" si="8"/>
        <v>284400</v>
      </c>
      <c r="V27" s="61">
        <f t="shared" si="8"/>
        <v>360300</v>
      </c>
    </row>
    <row r="28" spans="1:22" hidden="1" x14ac:dyDescent="0.25">
      <c r="A28" s="201" t="s">
        <v>349</v>
      </c>
      <c r="B28" s="122" t="s">
        <v>350</v>
      </c>
      <c r="C28" s="122" t="s">
        <v>312</v>
      </c>
      <c r="D28" s="123" t="s">
        <v>329</v>
      </c>
      <c r="E28" s="124" t="s">
        <v>330</v>
      </c>
      <c r="F28" s="122" t="s">
        <v>331</v>
      </c>
      <c r="G28" s="123" t="s">
        <v>346</v>
      </c>
      <c r="H28" s="125">
        <f>I28+J28+K28+L28+M28+N28+O28+P28+Q28+R28+S28+T28</f>
        <v>127116</v>
      </c>
      <c r="I28" s="125">
        <v>12816</v>
      </c>
      <c r="J28" s="125">
        <v>16100</v>
      </c>
      <c r="K28" s="125">
        <v>14400</v>
      </c>
      <c r="L28" s="125">
        <v>18600</v>
      </c>
      <c r="M28" s="125">
        <v>16100</v>
      </c>
      <c r="N28" s="125"/>
      <c r="O28" s="125"/>
      <c r="P28" s="125"/>
      <c r="Q28" s="125">
        <v>18600</v>
      </c>
      <c r="R28" s="125">
        <v>18100</v>
      </c>
      <c r="S28" s="125">
        <v>12400</v>
      </c>
      <c r="T28" s="125"/>
      <c r="U28" s="127">
        <v>113000</v>
      </c>
      <c r="V28" s="127">
        <v>144900</v>
      </c>
    </row>
    <row r="29" spans="1:22" hidden="1" x14ac:dyDescent="0.25">
      <c r="A29" s="201"/>
      <c r="B29" s="122" t="s">
        <v>350</v>
      </c>
      <c r="C29" s="122" t="s">
        <v>312</v>
      </c>
      <c r="D29" s="123" t="s">
        <v>329</v>
      </c>
      <c r="E29" s="124" t="s">
        <v>330</v>
      </c>
      <c r="F29" s="122" t="s">
        <v>332</v>
      </c>
      <c r="G29" s="123" t="s">
        <v>346</v>
      </c>
      <c r="H29" s="125">
        <f>I29+J29+K29+L29+M29+N29+O29+P29+Q29+R29+S29+T29</f>
        <v>39092</v>
      </c>
      <c r="I29" s="125">
        <v>5492</v>
      </c>
      <c r="J29" s="125">
        <v>4300</v>
      </c>
      <c r="K29" s="125">
        <v>5500</v>
      </c>
      <c r="L29" s="125">
        <v>4900</v>
      </c>
      <c r="M29" s="125">
        <v>6300</v>
      </c>
      <c r="N29" s="125"/>
      <c r="O29" s="125"/>
      <c r="P29" s="125"/>
      <c r="Q29" s="125">
        <v>6300</v>
      </c>
      <c r="R29" s="125">
        <v>6300</v>
      </c>
      <c r="S29" s="125"/>
      <c r="T29" s="125"/>
      <c r="U29" s="127">
        <v>31600</v>
      </c>
      <c r="V29" s="127">
        <v>35900</v>
      </c>
    </row>
    <row r="30" spans="1:22" hidden="1" x14ac:dyDescent="0.25">
      <c r="A30" s="201"/>
      <c r="B30" s="202" t="s">
        <v>318</v>
      </c>
      <c r="C30" s="203"/>
      <c r="D30" s="203"/>
      <c r="E30" s="204"/>
      <c r="F30" s="122"/>
      <c r="G30" s="122"/>
      <c r="H30" s="61">
        <f t="shared" ref="H30:V30" si="9">SUM(H28:H29)</f>
        <v>166208</v>
      </c>
      <c r="I30" s="61">
        <f t="shared" si="9"/>
        <v>18308</v>
      </c>
      <c r="J30" s="61">
        <f t="shared" si="9"/>
        <v>20400</v>
      </c>
      <c r="K30" s="61">
        <f t="shared" si="9"/>
        <v>19900</v>
      </c>
      <c r="L30" s="61">
        <f t="shared" si="9"/>
        <v>23500</v>
      </c>
      <c r="M30" s="61">
        <f t="shared" si="9"/>
        <v>22400</v>
      </c>
      <c r="N30" s="61">
        <f t="shared" si="9"/>
        <v>0</v>
      </c>
      <c r="O30" s="61">
        <f t="shared" si="9"/>
        <v>0</v>
      </c>
      <c r="P30" s="61">
        <f t="shared" si="9"/>
        <v>0</v>
      </c>
      <c r="Q30" s="61">
        <f t="shared" si="9"/>
        <v>24900</v>
      </c>
      <c r="R30" s="61">
        <f t="shared" si="9"/>
        <v>24400</v>
      </c>
      <c r="S30" s="61">
        <f t="shared" si="9"/>
        <v>12400</v>
      </c>
      <c r="T30" s="61">
        <f t="shared" si="9"/>
        <v>0</v>
      </c>
      <c r="U30" s="61">
        <f t="shared" si="9"/>
        <v>144600</v>
      </c>
      <c r="V30" s="61">
        <f t="shared" si="9"/>
        <v>180800</v>
      </c>
    </row>
    <row r="31" spans="1:22" x14ac:dyDescent="0.25">
      <c r="A31" s="201" t="s">
        <v>319</v>
      </c>
      <c r="B31" s="122" t="s">
        <v>118</v>
      </c>
      <c r="C31" s="122" t="s">
        <v>312</v>
      </c>
      <c r="D31" s="123" t="s">
        <v>329</v>
      </c>
      <c r="E31" s="124" t="s">
        <v>330</v>
      </c>
      <c r="F31" s="122" t="s">
        <v>331</v>
      </c>
      <c r="G31" s="123" t="s">
        <v>346</v>
      </c>
      <c r="H31" s="125">
        <f>I31+J31+K31+L31+M31+N31+O31+P31+Q31+R31+S31+T31</f>
        <v>208157</v>
      </c>
      <c r="I31" s="125">
        <v>20857</v>
      </c>
      <c r="J31" s="125">
        <v>26300</v>
      </c>
      <c r="K31" s="125">
        <v>23600</v>
      </c>
      <c r="L31" s="125">
        <v>30500</v>
      </c>
      <c r="M31" s="125">
        <v>26300</v>
      </c>
      <c r="N31" s="125"/>
      <c r="O31" s="125"/>
      <c r="P31" s="125"/>
      <c r="Q31" s="125">
        <v>30500</v>
      </c>
      <c r="R31" s="125">
        <v>30300</v>
      </c>
      <c r="S31" s="125">
        <v>19800</v>
      </c>
      <c r="T31" s="125"/>
      <c r="U31" s="127">
        <v>167400</v>
      </c>
      <c r="V31" s="127">
        <v>218200</v>
      </c>
    </row>
    <row r="32" spans="1:22" x14ac:dyDescent="0.25">
      <c r="A32" s="201"/>
      <c r="B32" s="122" t="s">
        <v>118</v>
      </c>
      <c r="C32" s="122" t="s">
        <v>312</v>
      </c>
      <c r="D32" s="123" t="s">
        <v>329</v>
      </c>
      <c r="E32" s="124" t="s">
        <v>330</v>
      </c>
      <c r="F32" s="122" t="s">
        <v>332</v>
      </c>
      <c r="G32" s="123" t="s">
        <v>346</v>
      </c>
      <c r="H32" s="125">
        <f>I32+J32+K32+L32+M32+N32+O32+P32+Q32+R32+S32+T32</f>
        <v>19546</v>
      </c>
      <c r="I32" s="125">
        <v>2146</v>
      </c>
      <c r="J32" s="125">
        <v>2700</v>
      </c>
      <c r="K32" s="125">
        <v>2400</v>
      </c>
      <c r="L32" s="125">
        <v>3200</v>
      </c>
      <c r="M32" s="125">
        <v>2700</v>
      </c>
      <c r="N32" s="125"/>
      <c r="O32" s="125"/>
      <c r="P32" s="125"/>
      <c r="Q32" s="125">
        <v>3200</v>
      </c>
      <c r="R32" s="125">
        <v>3200</v>
      </c>
      <c r="S32" s="125"/>
      <c r="T32" s="125"/>
      <c r="U32" s="127">
        <v>15800</v>
      </c>
      <c r="V32" s="127">
        <v>18000</v>
      </c>
    </row>
    <row r="33" spans="1:23" x14ac:dyDescent="0.25">
      <c r="A33" s="201"/>
      <c r="B33" s="202" t="s">
        <v>318</v>
      </c>
      <c r="C33" s="203"/>
      <c r="D33" s="203"/>
      <c r="E33" s="204"/>
      <c r="F33" s="122"/>
      <c r="G33" s="122"/>
      <c r="H33" s="61">
        <f t="shared" ref="H33:V33" si="10">SUM(H31:H32)</f>
        <v>227703</v>
      </c>
      <c r="I33" s="61">
        <f t="shared" si="10"/>
        <v>23003</v>
      </c>
      <c r="J33" s="61">
        <f t="shared" si="10"/>
        <v>29000</v>
      </c>
      <c r="K33" s="61">
        <f t="shared" si="10"/>
        <v>26000</v>
      </c>
      <c r="L33" s="61">
        <f t="shared" si="10"/>
        <v>33700</v>
      </c>
      <c r="M33" s="61">
        <f t="shared" si="10"/>
        <v>29000</v>
      </c>
      <c r="N33" s="61">
        <f t="shared" si="10"/>
        <v>0</v>
      </c>
      <c r="O33" s="61">
        <f t="shared" si="10"/>
        <v>0</v>
      </c>
      <c r="P33" s="61">
        <f t="shared" si="10"/>
        <v>0</v>
      </c>
      <c r="Q33" s="61">
        <f t="shared" si="10"/>
        <v>33700</v>
      </c>
      <c r="R33" s="61">
        <f t="shared" si="10"/>
        <v>33500</v>
      </c>
      <c r="S33" s="61">
        <f t="shared" si="10"/>
        <v>19800</v>
      </c>
      <c r="T33" s="61">
        <f t="shared" si="10"/>
        <v>0</v>
      </c>
      <c r="U33" s="61">
        <f t="shared" si="10"/>
        <v>183200</v>
      </c>
      <c r="V33" s="61">
        <f t="shared" si="10"/>
        <v>236200</v>
      </c>
    </row>
    <row r="34" spans="1:23" hidden="1" x14ac:dyDescent="0.25">
      <c r="A34" s="201" t="s">
        <v>351</v>
      </c>
      <c r="B34" s="122" t="s">
        <v>352</v>
      </c>
      <c r="C34" s="122" t="s">
        <v>312</v>
      </c>
      <c r="D34" s="123" t="s">
        <v>329</v>
      </c>
      <c r="E34" s="124" t="s">
        <v>330</v>
      </c>
      <c r="F34" s="122" t="s">
        <v>331</v>
      </c>
      <c r="G34" s="123" t="s">
        <v>346</v>
      </c>
      <c r="H34" s="125">
        <f>I34+J34+K34+L34+M34+N34+O34+P34+Q34+R34+S34+T34</f>
        <v>495141</v>
      </c>
      <c r="I34" s="125">
        <v>49441</v>
      </c>
      <c r="J34" s="125">
        <v>62800</v>
      </c>
      <c r="K34" s="125">
        <v>56200</v>
      </c>
      <c r="L34" s="125">
        <v>72700</v>
      </c>
      <c r="M34" s="125">
        <v>62800</v>
      </c>
      <c r="N34" s="125"/>
      <c r="O34" s="125"/>
      <c r="P34" s="125"/>
      <c r="Q34" s="125">
        <v>72700</v>
      </c>
      <c r="R34" s="125">
        <v>71100</v>
      </c>
      <c r="S34" s="125">
        <v>47400</v>
      </c>
      <c r="T34" s="125"/>
      <c r="U34" s="131">
        <v>404000</v>
      </c>
      <c r="V34" s="127">
        <v>535000</v>
      </c>
    </row>
    <row r="35" spans="1:23" hidden="1" x14ac:dyDescent="0.25">
      <c r="A35" s="201"/>
      <c r="B35" s="122" t="s">
        <v>352</v>
      </c>
      <c r="C35" s="122" t="s">
        <v>312</v>
      </c>
      <c r="D35" s="123" t="s">
        <v>329</v>
      </c>
      <c r="E35" s="124" t="s">
        <v>330</v>
      </c>
      <c r="F35" s="122" t="s">
        <v>332</v>
      </c>
      <c r="G35" s="123" t="s">
        <v>346</v>
      </c>
      <c r="H35" s="125">
        <f>I35+J35+K35+L35+M35+N35+O35+P35+Q35+R35+S35+T35</f>
        <v>0</v>
      </c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7">
        <v>0</v>
      </c>
      <c r="V35" s="127">
        <v>0</v>
      </c>
    </row>
    <row r="36" spans="1:23" hidden="1" x14ac:dyDescent="0.25">
      <c r="A36" s="201"/>
      <c r="B36" s="202" t="s">
        <v>318</v>
      </c>
      <c r="C36" s="203"/>
      <c r="D36" s="203"/>
      <c r="E36" s="204"/>
      <c r="F36" s="122"/>
      <c r="G36" s="122"/>
      <c r="H36" s="61">
        <f t="shared" ref="H36:V36" si="11">SUM(H34:H35)</f>
        <v>495141</v>
      </c>
      <c r="I36" s="61">
        <f t="shared" si="11"/>
        <v>49441</v>
      </c>
      <c r="J36" s="61">
        <f t="shared" si="11"/>
        <v>62800</v>
      </c>
      <c r="K36" s="61">
        <f t="shared" si="11"/>
        <v>56200</v>
      </c>
      <c r="L36" s="61">
        <f t="shared" si="11"/>
        <v>72700</v>
      </c>
      <c r="M36" s="61">
        <f t="shared" si="11"/>
        <v>62800</v>
      </c>
      <c r="N36" s="61">
        <f t="shared" si="11"/>
        <v>0</v>
      </c>
      <c r="O36" s="61">
        <f t="shared" si="11"/>
        <v>0</v>
      </c>
      <c r="P36" s="61">
        <f t="shared" si="11"/>
        <v>0</v>
      </c>
      <c r="Q36" s="61">
        <f t="shared" si="11"/>
        <v>72700</v>
      </c>
      <c r="R36" s="61">
        <f t="shared" si="11"/>
        <v>71100</v>
      </c>
      <c r="S36" s="61">
        <f t="shared" si="11"/>
        <v>47400</v>
      </c>
      <c r="T36" s="61">
        <f t="shared" si="11"/>
        <v>0</v>
      </c>
      <c r="U36" s="61">
        <f t="shared" si="11"/>
        <v>404000</v>
      </c>
      <c r="V36" s="61">
        <f t="shared" si="11"/>
        <v>535000</v>
      </c>
    </row>
    <row r="37" spans="1:23" hidden="1" x14ac:dyDescent="0.25">
      <c r="A37" s="201" t="s">
        <v>353</v>
      </c>
      <c r="B37" s="122" t="s">
        <v>354</v>
      </c>
      <c r="C37" s="122" t="s">
        <v>312</v>
      </c>
      <c r="D37" s="123" t="s">
        <v>329</v>
      </c>
      <c r="E37" s="124" t="s">
        <v>330</v>
      </c>
      <c r="F37" s="122" t="s">
        <v>331</v>
      </c>
      <c r="G37" s="123" t="s">
        <v>346</v>
      </c>
      <c r="H37" s="125">
        <f>I37+J37+K37+L37+M37+N37+O37+P37+Q37+R37+S37+T37</f>
        <v>1370736</v>
      </c>
      <c r="I37" s="125">
        <v>58730</v>
      </c>
      <c r="J37" s="125">
        <v>74300</v>
      </c>
      <c r="K37" s="125">
        <v>66500</v>
      </c>
      <c r="L37" s="125">
        <v>86100</v>
      </c>
      <c r="M37" s="125">
        <v>74300</v>
      </c>
      <c r="N37" s="125"/>
      <c r="O37" s="125"/>
      <c r="P37" s="125"/>
      <c r="Q37" s="125">
        <v>86100</v>
      </c>
      <c r="R37" s="125">
        <v>84800</v>
      </c>
      <c r="S37" s="125">
        <v>56700</v>
      </c>
      <c r="T37" s="132">
        <v>783206</v>
      </c>
      <c r="U37" s="133">
        <f>499100+667500</f>
        <v>1166600</v>
      </c>
      <c r="V37" s="133">
        <f>647100+865400</f>
        <v>1512500</v>
      </c>
      <c r="W37" s="119" t="s">
        <v>355</v>
      </c>
    </row>
    <row r="38" spans="1:23" hidden="1" x14ac:dyDescent="0.25">
      <c r="A38" s="201"/>
      <c r="B38" s="122" t="s">
        <v>354</v>
      </c>
      <c r="C38" s="122" t="s">
        <v>312</v>
      </c>
      <c r="D38" s="123" t="s">
        <v>329</v>
      </c>
      <c r="E38" s="124" t="s">
        <v>330</v>
      </c>
      <c r="F38" s="122" t="s">
        <v>332</v>
      </c>
      <c r="G38" s="123" t="s">
        <v>346</v>
      </c>
      <c r="H38" s="125">
        <f>I38+J38+K38+L38+M38+N38+O38+P38+Q38+R38+S38+T38</f>
        <v>0</v>
      </c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7">
        <v>0</v>
      </c>
      <c r="V38" s="127">
        <v>0</v>
      </c>
    </row>
    <row r="39" spans="1:23" hidden="1" x14ac:dyDescent="0.25">
      <c r="A39" s="201"/>
      <c r="B39" s="209" t="s">
        <v>318</v>
      </c>
      <c r="C39" s="209"/>
      <c r="D39" s="209"/>
      <c r="E39" s="209"/>
      <c r="F39" s="122"/>
      <c r="G39" s="122"/>
      <c r="H39" s="61">
        <f t="shared" ref="H39:V39" si="12">SUM(H37:H38)</f>
        <v>1370736</v>
      </c>
      <c r="I39" s="61">
        <f t="shared" si="12"/>
        <v>58730</v>
      </c>
      <c r="J39" s="61">
        <f t="shared" si="12"/>
        <v>74300</v>
      </c>
      <c r="K39" s="61">
        <f t="shared" si="12"/>
        <v>66500</v>
      </c>
      <c r="L39" s="61">
        <f t="shared" si="12"/>
        <v>86100</v>
      </c>
      <c r="M39" s="61">
        <f t="shared" si="12"/>
        <v>74300</v>
      </c>
      <c r="N39" s="61">
        <f t="shared" si="12"/>
        <v>0</v>
      </c>
      <c r="O39" s="61">
        <f t="shared" si="12"/>
        <v>0</v>
      </c>
      <c r="P39" s="61">
        <f t="shared" si="12"/>
        <v>0</v>
      </c>
      <c r="Q39" s="61">
        <f t="shared" si="12"/>
        <v>86100</v>
      </c>
      <c r="R39" s="61">
        <f t="shared" si="12"/>
        <v>84800</v>
      </c>
      <c r="S39" s="61">
        <f t="shared" si="12"/>
        <v>56700</v>
      </c>
      <c r="T39" s="61">
        <f t="shared" si="12"/>
        <v>783206</v>
      </c>
      <c r="U39" s="61">
        <f t="shared" si="12"/>
        <v>1166600</v>
      </c>
      <c r="V39" s="61">
        <f t="shared" si="12"/>
        <v>1512500</v>
      </c>
    </row>
    <row r="40" spans="1:23" hidden="1" x14ac:dyDescent="0.25">
      <c r="A40" s="210" t="s">
        <v>356</v>
      </c>
      <c r="B40" s="122" t="s">
        <v>357</v>
      </c>
      <c r="C40" s="122" t="s">
        <v>312</v>
      </c>
      <c r="D40" s="123" t="s">
        <v>329</v>
      </c>
      <c r="E40" s="124" t="s">
        <v>330</v>
      </c>
      <c r="F40" s="122" t="s">
        <v>331</v>
      </c>
      <c r="G40" s="123" t="s">
        <v>346</v>
      </c>
      <c r="H40" s="125">
        <f>I40+J40+K40+L40+M40+N40+O40+P40+Q40+R40+S40+T40</f>
        <v>701421</v>
      </c>
      <c r="I40" s="125">
        <v>70021</v>
      </c>
      <c r="J40" s="125">
        <v>88900</v>
      </c>
      <c r="K40" s="125">
        <v>79500</v>
      </c>
      <c r="L40" s="125">
        <v>102900</v>
      </c>
      <c r="M40" s="125">
        <v>88900</v>
      </c>
      <c r="N40" s="125"/>
      <c r="O40" s="125"/>
      <c r="P40" s="125"/>
      <c r="Q40" s="125">
        <v>102900</v>
      </c>
      <c r="R40" s="125">
        <v>100500</v>
      </c>
      <c r="S40" s="125">
        <v>67800</v>
      </c>
      <c r="T40" s="125"/>
      <c r="U40" s="127">
        <v>593600</v>
      </c>
      <c r="V40" s="127">
        <v>771300</v>
      </c>
    </row>
    <row r="41" spans="1:23" hidden="1" x14ac:dyDescent="0.25">
      <c r="A41" s="211"/>
      <c r="B41" s="122" t="s">
        <v>357</v>
      </c>
      <c r="C41" s="122" t="s">
        <v>312</v>
      </c>
      <c r="D41" s="123" t="s">
        <v>329</v>
      </c>
      <c r="E41" s="124" t="s">
        <v>330</v>
      </c>
      <c r="F41" s="122" t="s">
        <v>332</v>
      </c>
      <c r="G41" s="123" t="s">
        <v>346</v>
      </c>
      <c r="H41" s="125">
        <f>I41+J41+K41+L41+M41+N41+O41+P41+Q41+R41+S41+T41</f>
        <v>39092</v>
      </c>
      <c r="I41" s="125">
        <v>4292</v>
      </c>
      <c r="J41" s="125">
        <v>5500</v>
      </c>
      <c r="K41" s="125">
        <v>4900</v>
      </c>
      <c r="L41" s="125">
        <v>6300</v>
      </c>
      <c r="M41" s="125">
        <v>5500</v>
      </c>
      <c r="N41" s="125"/>
      <c r="O41" s="125"/>
      <c r="P41" s="125"/>
      <c r="Q41" s="125">
        <v>6300</v>
      </c>
      <c r="R41" s="125">
        <v>6300</v>
      </c>
      <c r="S41" s="125"/>
      <c r="T41" s="125"/>
      <c r="U41" s="127">
        <v>31600</v>
      </c>
      <c r="V41" s="127">
        <v>35900</v>
      </c>
    </row>
    <row r="42" spans="1:23" hidden="1" x14ac:dyDescent="0.25">
      <c r="A42" s="212"/>
      <c r="B42" s="202" t="s">
        <v>318</v>
      </c>
      <c r="C42" s="203"/>
      <c r="D42" s="203"/>
      <c r="E42" s="204"/>
      <c r="F42" s="122"/>
      <c r="G42" s="122"/>
      <c r="H42" s="61">
        <f>SUM(H40:H41)</f>
        <v>740513</v>
      </c>
      <c r="I42" s="61">
        <f t="shared" ref="I42:V42" si="13">SUM(I40:I41)</f>
        <v>74313</v>
      </c>
      <c r="J42" s="61">
        <f t="shared" si="13"/>
        <v>94400</v>
      </c>
      <c r="K42" s="61">
        <f t="shared" si="13"/>
        <v>84400</v>
      </c>
      <c r="L42" s="61">
        <f t="shared" si="13"/>
        <v>109200</v>
      </c>
      <c r="M42" s="61">
        <f t="shared" si="13"/>
        <v>94400</v>
      </c>
      <c r="N42" s="61">
        <f t="shared" si="13"/>
        <v>0</v>
      </c>
      <c r="O42" s="61">
        <f t="shared" si="13"/>
        <v>0</v>
      </c>
      <c r="P42" s="61">
        <f t="shared" si="13"/>
        <v>0</v>
      </c>
      <c r="Q42" s="61">
        <f t="shared" si="13"/>
        <v>109200</v>
      </c>
      <c r="R42" s="61">
        <f t="shared" si="13"/>
        <v>106800</v>
      </c>
      <c r="S42" s="61">
        <f t="shared" si="13"/>
        <v>67800</v>
      </c>
      <c r="T42" s="61">
        <f t="shared" si="13"/>
        <v>0</v>
      </c>
      <c r="U42" s="61">
        <f t="shared" si="13"/>
        <v>625200</v>
      </c>
      <c r="V42" s="61">
        <f t="shared" si="13"/>
        <v>807200</v>
      </c>
    </row>
    <row r="43" spans="1:23" hidden="1" x14ac:dyDescent="0.25">
      <c r="A43" s="201" t="s">
        <v>358</v>
      </c>
      <c r="B43" s="122" t="s">
        <v>359</v>
      </c>
      <c r="C43" s="122" t="s">
        <v>312</v>
      </c>
      <c r="D43" s="123" t="s">
        <v>329</v>
      </c>
      <c r="E43" s="124" t="s">
        <v>330</v>
      </c>
      <c r="F43" s="122" t="s">
        <v>331</v>
      </c>
      <c r="G43" s="123" t="s">
        <v>346</v>
      </c>
      <c r="H43" s="125">
        <f>I43+J43+K43+L43+M43+N43+O43+P43+Q43+R43+S43+T43</f>
        <v>727737</v>
      </c>
      <c r="I43" s="125">
        <v>72637</v>
      </c>
      <c r="J43" s="125">
        <v>92100</v>
      </c>
      <c r="K43" s="125">
        <v>82400</v>
      </c>
      <c r="L43" s="125">
        <v>106700</v>
      </c>
      <c r="M43" s="125">
        <v>92100</v>
      </c>
      <c r="N43" s="125"/>
      <c r="O43" s="125"/>
      <c r="P43" s="125"/>
      <c r="Q43" s="125">
        <v>106700</v>
      </c>
      <c r="R43" s="125">
        <v>104900</v>
      </c>
      <c r="S43" s="125">
        <v>70200</v>
      </c>
      <c r="T43" s="125"/>
      <c r="U43" s="127">
        <v>657900</v>
      </c>
      <c r="V43" s="127">
        <v>830800</v>
      </c>
    </row>
    <row r="44" spans="1:23" hidden="1" x14ac:dyDescent="0.25">
      <c r="A44" s="201"/>
      <c r="B44" s="122" t="s">
        <v>359</v>
      </c>
      <c r="C44" s="122" t="s">
        <v>312</v>
      </c>
      <c r="D44" s="123" t="s">
        <v>329</v>
      </c>
      <c r="E44" s="124" t="s">
        <v>330</v>
      </c>
      <c r="F44" s="122" t="s">
        <v>332</v>
      </c>
      <c r="G44" s="123" t="s">
        <v>346</v>
      </c>
      <c r="H44" s="125">
        <f>I44+J44+K44+L44+M44+N44+O44+P44+Q44+R44+S44+T44</f>
        <v>0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7">
        <v>0</v>
      </c>
      <c r="V44" s="127">
        <v>0</v>
      </c>
    </row>
    <row r="45" spans="1:23" hidden="1" x14ac:dyDescent="0.25">
      <c r="A45" s="201"/>
      <c r="B45" s="202" t="s">
        <v>318</v>
      </c>
      <c r="C45" s="203"/>
      <c r="D45" s="203"/>
      <c r="E45" s="204"/>
      <c r="F45" s="122"/>
      <c r="G45" s="122"/>
      <c r="H45" s="61">
        <f t="shared" ref="H45:V45" si="14">SUM(H43:H44)</f>
        <v>727737</v>
      </c>
      <c r="I45" s="61">
        <f t="shared" si="14"/>
        <v>72637</v>
      </c>
      <c r="J45" s="61">
        <f t="shared" si="14"/>
        <v>92100</v>
      </c>
      <c r="K45" s="61">
        <f t="shared" si="14"/>
        <v>82400</v>
      </c>
      <c r="L45" s="61">
        <f t="shared" si="14"/>
        <v>106700</v>
      </c>
      <c r="M45" s="61">
        <f t="shared" si="14"/>
        <v>92100</v>
      </c>
      <c r="N45" s="61">
        <f t="shared" si="14"/>
        <v>0</v>
      </c>
      <c r="O45" s="61">
        <f t="shared" si="14"/>
        <v>0</v>
      </c>
      <c r="P45" s="61">
        <f t="shared" si="14"/>
        <v>0</v>
      </c>
      <c r="Q45" s="61">
        <f t="shared" si="14"/>
        <v>106700</v>
      </c>
      <c r="R45" s="61">
        <f t="shared" si="14"/>
        <v>104900</v>
      </c>
      <c r="S45" s="61">
        <f t="shared" si="14"/>
        <v>70200</v>
      </c>
      <c r="T45" s="61">
        <f t="shared" si="14"/>
        <v>0</v>
      </c>
      <c r="U45" s="61">
        <f t="shared" si="14"/>
        <v>657900</v>
      </c>
      <c r="V45" s="61">
        <f t="shared" si="14"/>
        <v>830800</v>
      </c>
    </row>
    <row r="46" spans="1:23" hidden="1" x14ac:dyDescent="0.25">
      <c r="A46" s="208" t="s">
        <v>360</v>
      </c>
      <c r="B46" s="208"/>
      <c r="C46" s="208"/>
      <c r="D46" s="208"/>
      <c r="E46" s="208"/>
      <c r="F46" s="208"/>
      <c r="G46" s="130"/>
      <c r="H46" s="61">
        <f>H45+H42+H39+H36+H33+H30+H27+H24</f>
        <v>4425494</v>
      </c>
      <c r="I46" s="61">
        <f t="shared" ref="I46:V46" si="15">I45+I42+I39+I36+I33+I30+I27+I24</f>
        <v>367688</v>
      </c>
      <c r="J46" s="61">
        <f t="shared" si="15"/>
        <v>462000</v>
      </c>
      <c r="K46" s="61">
        <f t="shared" si="15"/>
        <v>415000</v>
      </c>
      <c r="L46" s="61">
        <f t="shared" si="15"/>
        <v>535100</v>
      </c>
      <c r="M46" s="61">
        <f t="shared" si="15"/>
        <v>464000</v>
      </c>
      <c r="N46" s="61">
        <f t="shared" si="15"/>
        <v>0</v>
      </c>
      <c r="O46" s="61">
        <f t="shared" si="15"/>
        <v>0</v>
      </c>
      <c r="P46" s="61">
        <f t="shared" si="15"/>
        <v>0</v>
      </c>
      <c r="Q46" s="61">
        <f t="shared" si="15"/>
        <v>536500</v>
      </c>
      <c r="R46" s="61">
        <f t="shared" si="15"/>
        <v>522700</v>
      </c>
      <c r="S46" s="61">
        <f t="shared" si="15"/>
        <v>339300</v>
      </c>
      <c r="T46" s="61">
        <f t="shared" si="15"/>
        <v>783206</v>
      </c>
      <c r="U46" s="61">
        <f t="shared" si="15"/>
        <v>3804400</v>
      </c>
      <c r="V46" s="61">
        <f t="shared" si="15"/>
        <v>4894200</v>
      </c>
    </row>
    <row r="47" spans="1:23" hidden="1" x14ac:dyDescent="0.25">
      <c r="A47" s="213" t="s">
        <v>361</v>
      </c>
      <c r="B47" s="213"/>
      <c r="C47" s="213"/>
      <c r="D47" s="213"/>
      <c r="E47" s="213"/>
      <c r="F47" s="213"/>
      <c r="G47" s="134"/>
      <c r="H47" s="61">
        <f>H43+H40+H37+H34+H31+H28+H25+H22</f>
        <v>4293385</v>
      </c>
      <c r="I47" s="61">
        <f t="shared" ref="I47:V48" si="16">I43+I40+I37+I34+I31+I28+I25+I22</f>
        <v>351579</v>
      </c>
      <c r="J47" s="61">
        <f t="shared" si="16"/>
        <v>444500</v>
      </c>
      <c r="K47" s="61">
        <f t="shared" si="16"/>
        <v>397700</v>
      </c>
      <c r="L47" s="61">
        <f t="shared" si="16"/>
        <v>514800</v>
      </c>
      <c r="M47" s="61">
        <f t="shared" si="16"/>
        <v>444500</v>
      </c>
      <c r="N47" s="61">
        <f t="shared" si="16"/>
        <v>0</v>
      </c>
      <c r="O47" s="61">
        <f t="shared" si="16"/>
        <v>0</v>
      </c>
      <c r="P47" s="61">
        <f t="shared" si="16"/>
        <v>0</v>
      </c>
      <c r="Q47" s="61">
        <f t="shared" si="16"/>
        <v>514800</v>
      </c>
      <c r="R47" s="61">
        <f t="shared" si="16"/>
        <v>503000</v>
      </c>
      <c r="S47" s="61">
        <f t="shared" si="16"/>
        <v>339300</v>
      </c>
      <c r="T47" s="61">
        <f t="shared" si="16"/>
        <v>783206</v>
      </c>
      <c r="U47" s="61">
        <f t="shared" si="16"/>
        <v>3696000</v>
      </c>
      <c r="V47" s="61">
        <f t="shared" si="16"/>
        <v>4770900</v>
      </c>
    </row>
    <row r="48" spans="1:23" hidden="1" x14ac:dyDescent="0.25">
      <c r="A48" s="213" t="s">
        <v>362</v>
      </c>
      <c r="B48" s="213"/>
      <c r="C48" s="213"/>
      <c r="D48" s="213"/>
      <c r="E48" s="213"/>
      <c r="F48" s="213"/>
      <c r="G48" s="134"/>
      <c r="H48" s="61">
        <f>H44+H41+H38+H35+H32+H29+H26+H23</f>
        <v>132109</v>
      </c>
      <c r="I48" s="61">
        <f t="shared" si="16"/>
        <v>16109</v>
      </c>
      <c r="J48" s="61">
        <f t="shared" si="16"/>
        <v>17500</v>
      </c>
      <c r="K48" s="61">
        <f t="shared" si="16"/>
        <v>17300</v>
      </c>
      <c r="L48" s="61">
        <f t="shared" si="16"/>
        <v>20300</v>
      </c>
      <c r="M48" s="61">
        <f t="shared" si="16"/>
        <v>19500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21700</v>
      </c>
      <c r="R48" s="61">
        <f t="shared" si="16"/>
        <v>19700</v>
      </c>
      <c r="S48" s="61">
        <f t="shared" si="16"/>
        <v>0</v>
      </c>
      <c r="T48" s="61">
        <f t="shared" si="16"/>
        <v>0</v>
      </c>
      <c r="U48" s="61">
        <f t="shared" si="16"/>
        <v>108400</v>
      </c>
      <c r="V48" s="61">
        <f t="shared" si="16"/>
        <v>123300</v>
      </c>
    </row>
    <row r="49" spans="1:22" hidden="1" x14ac:dyDescent="0.25">
      <c r="A49" s="208" t="s">
        <v>363</v>
      </c>
      <c r="B49" s="208"/>
      <c r="C49" s="208"/>
      <c r="D49" s="208"/>
      <c r="E49" s="208"/>
      <c r="F49" s="208"/>
      <c r="G49" s="130"/>
      <c r="H49" s="125">
        <f>H46+H19</f>
        <v>7027800</v>
      </c>
      <c r="I49" s="125">
        <f t="shared" ref="I49:V51" si="17">I46+I19</f>
        <v>630094</v>
      </c>
      <c r="J49" s="125">
        <f t="shared" si="17"/>
        <v>794500</v>
      </c>
      <c r="K49" s="125">
        <f t="shared" si="17"/>
        <v>712400</v>
      </c>
      <c r="L49" s="125">
        <f t="shared" si="17"/>
        <v>920200</v>
      </c>
      <c r="M49" s="125">
        <f t="shared" si="17"/>
        <v>796500</v>
      </c>
      <c r="N49" s="125">
        <f t="shared" si="17"/>
        <v>0</v>
      </c>
      <c r="O49" s="125">
        <f t="shared" si="17"/>
        <v>0</v>
      </c>
      <c r="P49" s="125">
        <f t="shared" si="17"/>
        <v>0</v>
      </c>
      <c r="Q49" s="125">
        <f t="shared" si="17"/>
        <v>921600</v>
      </c>
      <c r="R49" s="125">
        <f t="shared" si="17"/>
        <v>898000</v>
      </c>
      <c r="S49" s="125">
        <f t="shared" si="17"/>
        <v>571300</v>
      </c>
      <c r="T49" s="125">
        <f t="shared" si="17"/>
        <v>783206</v>
      </c>
      <c r="U49" s="125">
        <f>U46+U19</f>
        <v>6002100</v>
      </c>
      <c r="V49" s="125">
        <f t="shared" si="17"/>
        <v>7748200</v>
      </c>
    </row>
    <row r="50" spans="1:22" hidden="1" x14ac:dyDescent="0.25">
      <c r="A50" s="213" t="s">
        <v>361</v>
      </c>
      <c r="B50" s="213"/>
      <c r="C50" s="213"/>
      <c r="D50" s="213"/>
      <c r="E50" s="213"/>
      <c r="F50" s="213"/>
      <c r="G50" s="134"/>
      <c r="H50" s="125">
        <f>H47+H20</f>
        <v>6778417</v>
      </c>
      <c r="I50" s="125">
        <f t="shared" si="17"/>
        <v>601111</v>
      </c>
      <c r="J50" s="125">
        <f t="shared" si="17"/>
        <v>760600</v>
      </c>
      <c r="K50" s="125">
        <f t="shared" si="17"/>
        <v>680500</v>
      </c>
      <c r="L50" s="125">
        <f t="shared" si="17"/>
        <v>880900</v>
      </c>
      <c r="M50" s="125">
        <f t="shared" si="17"/>
        <v>760600</v>
      </c>
      <c r="N50" s="125">
        <f t="shared" si="17"/>
        <v>0</v>
      </c>
      <c r="O50" s="125">
        <f t="shared" si="17"/>
        <v>0</v>
      </c>
      <c r="P50" s="125">
        <f t="shared" si="17"/>
        <v>0</v>
      </c>
      <c r="Q50" s="125">
        <f t="shared" si="17"/>
        <v>880900</v>
      </c>
      <c r="R50" s="125">
        <f t="shared" si="17"/>
        <v>859300</v>
      </c>
      <c r="S50" s="125">
        <f t="shared" si="17"/>
        <v>571300</v>
      </c>
      <c r="T50" s="125">
        <f t="shared" si="17"/>
        <v>783206</v>
      </c>
      <c r="U50" s="125">
        <f>U43+U40+U37+U34+U31+U28+U25+U22+U16+U13+U10+U7</f>
        <v>5798800</v>
      </c>
      <c r="V50" s="125">
        <f>V43+V40+V37+V34+V31+V28+V25+V22+V16+V13+V10+V7</f>
        <v>7517100</v>
      </c>
    </row>
    <row r="51" spans="1:22" hidden="1" x14ac:dyDescent="0.25">
      <c r="A51" s="213" t="s">
        <v>362</v>
      </c>
      <c r="B51" s="213"/>
      <c r="C51" s="213"/>
      <c r="D51" s="213"/>
      <c r="E51" s="213"/>
      <c r="F51" s="213"/>
      <c r="G51" s="134"/>
      <c r="H51" s="125">
        <f>H48+H21</f>
        <v>249383</v>
      </c>
      <c r="I51" s="125">
        <f t="shared" si="17"/>
        <v>28983</v>
      </c>
      <c r="J51" s="125">
        <f t="shared" si="17"/>
        <v>33900</v>
      </c>
      <c r="K51" s="125">
        <f t="shared" si="17"/>
        <v>31900</v>
      </c>
      <c r="L51" s="125">
        <f t="shared" si="17"/>
        <v>39300</v>
      </c>
      <c r="M51" s="125">
        <f t="shared" si="17"/>
        <v>35900</v>
      </c>
      <c r="N51" s="125">
        <f t="shared" si="17"/>
        <v>0</v>
      </c>
      <c r="O51" s="125">
        <f t="shared" si="17"/>
        <v>0</v>
      </c>
      <c r="P51" s="125">
        <f t="shared" si="17"/>
        <v>0</v>
      </c>
      <c r="Q51" s="125">
        <f t="shared" si="17"/>
        <v>40700</v>
      </c>
      <c r="R51" s="125">
        <f t="shared" si="17"/>
        <v>38700</v>
      </c>
      <c r="S51" s="125">
        <f t="shared" si="17"/>
        <v>0</v>
      </c>
      <c r="T51" s="125">
        <f t="shared" si="17"/>
        <v>0</v>
      </c>
      <c r="U51" s="125">
        <f>U44+U41+U38+U35+U32+U29+U26+U23+U17+U14+U11+U8</f>
        <v>203300</v>
      </c>
      <c r="V51" s="125">
        <f>V44+V41+V38+V35+V32+V29+V26+V23+V17+V14+V11+V8</f>
        <v>231100</v>
      </c>
    </row>
    <row r="52" spans="1:22" ht="15" customHeight="1" x14ac:dyDescent="0.25"/>
    <row r="53" spans="1:22" ht="18" customHeight="1" x14ac:dyDescent="0.25">
      <c r="A53" s="214" t="s">
        <v>364</v>
      </c>
      <c r="B53" s="214"/>
      <c r="C53" s="214"/>
      <c r="D53" s="214"/>
      <c r="E53" s="214"/>
      <c r="F53" s="214"/>
      <c r="G53" s="214"/>
      <c r="H53" s="214"/>
      <c r="I53" s="214"/>
      <c r="J53" s="214"/>
      <c r="K53" s="135"/>
      <c r="L53" s="135"/>
      <c r="O53" s="119" t="s">
        <v>321</v>
      </c>
      <c r="P53" s="135"/>
      <c r="Q53" s="135"/>
      <c r="R53" s="135"/>
      <c r="S53" s="135"/>
      <c r="T53" s="135"/>
    </row>
    <row r="55" spans="1:22" hidden="1" x14ac:dyDescent="0.25">
      <c r="A55" s="119" t="s">
        <v>365</v>
      </c>
      <c r="O55" s="119" t="s">
        <v>366</v>
      </c>
    </row>
    <row r="56" spans="1:22" x14ac:dyDescent="0.25">
      <c r="I56" s="136"/>
      <c r="J56" s="136"/>
    </row>
    <row r="57" spans="1:22" x14ac:dyDescent="0.25">
      <c r="A57" s="137" t="s">
        <v>367</v>
      </c>
    </row>
    <row r="60" spans="1:22" x14ac:dyDescent="0.25">
      <c r="A60" s="138"/>
      <c r="B60" s="139"/>
      <c r="C60" s="139"/>
      <c r="D60" s="139"/>
      <c r="E60" s="140"/>
      <c r="F60" s="139"/>
      <c r="G60" s="139"/>
    </row>
    <row r="61" spans="1:22" x14ac:dyDescent="0.25">
      <c r="A61" s="138"/>
      <c r="B61" s="139"/>
      <c r="C61" s="139"/>
      <c r="D61" s="139"/>
      <c r="E61" s="140"/>
      <c r="F61" s="139"/>
      <c r="G61" s="139"/>
    </row>
    <row r="62" spans="1:22" x14ac:dyDescent="0.25">
      <c r="A62" s="138"/>
      <c r="B62" s="141"/>
      <c r="C62" s="141"/>
      <c r="D62" s="141"/>
      <c r="E62" s="141"/>
      <c r="F62" s="139"/>
      <c r="G62" s="139"/>
    </row>
  </sheetData>
  <mergeCells count="34">
    <mergeCell ref="A50:F50"/>
    <mergeCell ref="A51:F51"/>
    <mergeCell ref="A53:J53"/>
    <mergeCell ref="A43:A45"/>
    <mergeCell ref="B45:E45"/>
    <mergeCell ref="A46:F46"/>
    <mergeCell ref="A47:F47"/>
    <mergeCell ref="A48:F48"/>
    <mergeCell ref="A49:F49"/>
    <mergeCell ref="A34:A36"/>
    <mergeCell ref="B36:E36"/>
    <mergeCell ref="A37:A39"/>
    <mergeCell ref="B39:E39"/>
    <mergeCell ref="A40:A42"/>
    <mergeCell ref="B42:E42"/>
    <mergeCell ref="A25:A27"/>
    <mergeCell ref="B27:E27"/>
    <mergeCell ref="A28:A30"/>
    <mergeCell ref="B30:E30"/>
    <mergeCell ref="A31:A33"/>
    <mergeCell ref="B33:E33"/>
    <mergeCell ref="A22:A24"/>
    <mergeCell ref="B24:E24"/>
    <mergeCell ref="A7:A9"/>
    <mergeCell ref="B7:B8"/>
    <mergeCell ref="A10:A12"/>
    <mergeCell ref="B10:B11"/>
    <mergeCell ref="A13:A15"/>
    <mergeCell ref="B13:B14"/>
    <mergeCell ref="A16:A18"/>
    <mergeCell ref="B16:B17"/>
    <mergeCell ref="A19:F19"/>
    <mergeCell ref="A20:F20"/>
    <mergeCell ref="A21:F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G18" sqref="G18"/>
    </sheetView>
  </sheetViews>
  <sheetFormatPr defaultColWidth="8.85546875" defaultRowHeight="15" x14ac:dyDescent="0.25"/>
  <cols>
    <col min="1" max="1" width="13.28515625" customWidth="1"/>
    <col min="2" max="2" width="7.28515625" customWidth="1"/>
    <col min="3" max="3" width="8.7109375" customWidth="1"/>
    <col min="4" max="4" width="8.85546875" customWidth="1"/>
    <col min="5" max="5" width="12.7109375" customWidth="1"/>
    <col min="6" max="6" width="7.7109375" customWidth="1"/>
    <col min="7" max="7" width="4.5703125" customWidth="1"/>
    <col min="8" max="8" width="10.7109375" customWidth="1"/>
    <col min="9" max="13" width="10.7109375" bestFit="1" customWidth="1"/>
    <col min="14" max="14" width="7.5703125" customWidth="1"/>
    <col min="15" max="16" width="8" customWidth="1"/>
    <col min="17" max="19" width="10.7109375" bestFit="1" customWidth="1"/>
    <col min="20" max="20" width="10.140625" bestFit="1" customWidth="1"/>
    <col min="21" max="22" width="0" hidden="1" customWidth="1"/>
    <col min="258" max="258" width="13.28515625" customWidth="1"/>
    <col min="259" max="259" width="7.28515625" customWidth="1"/>
    <col min="260" max="260" width="8.7109375" customWidth="1"/>
    <col min="261" max="261" width="8.85546875" customWidth="1"/>
    <col min="262" max="262" width="12.7109375" customWidth="1"/>
    <col min="263" max="263" width="7.7109375" customWidth="1"/>
    <col min="264" max="264" width="10.7109375" customWidth="1"/>
    <col min="265" max="269" width="10.7109375" bestFit="1" customWidth="1"/>
    <col min="270" max="270" width="7.5703125" customWidth="1"/>
    <col min="271" max="272" width="8" customWidth="1"/>
    <col min="273" max="275" width="10.7109375" bestFit="1" customWidth="1"/>
    <col min="276" max="276" width="10.140625" bestFit="1" customWidth="1"/>
    <col min="514" max="514" width="13.28515625" customWidth="1"/>
    <col min="515" max="515" width="7.28515625" customWidth="1"/>
    <col min="516" max="516" width="8.7109375" customWidth="1"/>
    <col min="517" max="517" width="8.85546875" customWidth="1"/>
    <col min="518" max="518" width="12.7109375" customWidth="1"/>
    <col min="519" max="519" width="7.7109375" customWidth="1"/>
    <col min="520" max="520" width="10.7109375" customWidth="1"/>
    <col min="521" max="525" width="10.7109375" bestFit="1" customWidth="1"/>
    <col min="526" max="526" width="7.5703125" customWidth="1"/>
    <col min="527" max="528" width="8" customWidth="1"/>
    <col min="529" max="531" width="10.7109375" bestFit="1" customWidth="1"/>
    <col min="532" max="532" width="10.140625" bestFit="1" customWidth="1"/>
    <col min="770" max="770" width="13.28515625" customWidth="1"/>
    <col min="771" max="771" width="7.28515625" customWidth="1"/>
    <col min="772" max="772" width="8.7109375" customWidth="1"/>
    <col min="773" max="773" width="8.85546875" customWidth="1"/>
    <col min="774" max="774" width="12.7109375" customWidth="1"/>
    <col min="775" max="775" width="7.7109375" customWidth="1"/>
    <col min="776" max="776" width="10.7109375" customWidth="1"/>
    <col min="777" max="781" width="10.7109375" bestFit="1" customWidth="1"/>
    <col min="782" max="782" width="7.5703125" customWidth="1"/>
    <col min="783" max="784" width="8" customWidth="1"/>
    <col min="785" max="787" width="10.7109375" bestFit="1" customWidth="1"/>
    <col min="788" max="788" width="10.140625" bestFit="1" customWidth="1"/>
    <col min="1026" max="1026" width="13.28515625" customWidth="1"/>
    <col min="1027" max="1027" width="7.28515625" customWidth="1"/>
    <col min="1028" max="1028" width="8.7109375" customWidth="1"/>
    <col min="1029" max="1029" width="8.85546875" customWidth="1"/>
    <col min="1030" max="1030" width="12.7109375" customWidth="1"/>
    <col min="1031" max="1031" width="7.7109375" customWidth="1"/>
    <col min="1032" max="1032" width="10.7109375" customWidth="1"/>
    <col min="1033" max="1037" width="10.7109375" bestFit="1" customWidth="1"/>
    <col min="1038" max="1038" width="7.5703125" customWidth="1"/>
    <col min="1039" max="1040" width="8" customWidth="1"/>
    <col min="1041" max="1043" width="10.7109375" bestFit="1" customWidth="1"/>
    <col min="1044" max="1044" width="10.140625" bestFit="1" customWidth="1"/>
    <col min="1282" max="1282" width="13.28515625" customWidth="1"/>
    <col min="1283" max="1283" width="7.28515625" customWidth="1"/>
    <col min="1284" max="1284" width="8.7109375" customWidth="1"/>
    <col min="1285" max="1285" width="8.85546875" customWidth="1"/>
    <col min="1286" max="1286" width="12.7109375" customWidth="1"/>
    <col min="1287" max="1287" width="7.7109375" customWidth="1"/>
    <col min="1288" max="1288" width="10.7109375" customWidth="1"/>
    <col min="1289" max="1293" width="10.7109375" bestFit="1" customWidth="1"/>
    <col min="1294" max="1294" width="7.5703125" customWidth="1"/>
    <col min="1295" max="1296" width="8" customWidth="1"/>
    <col min="1297" max="1299" width="10.7109375" bestFit="1" customWidth="1"/>
    <col min="1300" max="1300" width="10.140625" bestFit="1" customWidth="1"/>
    <col min="1538" max="1538" width="13.28515625" customWidth="1"/>
    <col min="1539" max="1539" width="7.28515625" customWidth="1"/>
    <col min="1540" max="1540" width="8.7109375" customWidth="1"/>
    <col min="1541" max="1541" width="8.85546875" customWidth="1"/>
    <col min="1542" max="1542" width="12.7109375" customWidth="1"/>
    <col min="1543" max="1543" width="7.7109375" customWidth="1"/>
    <col min="1544" max="1544" width="10.7109375" customWidth="1"/>
    <col min="1545" max="1549" width="10.7109375" bestFit="1" customWidth="1"/>
    <col min="1550" max="1550" width="7.5703125" customWidth="1"/>
    <col min="1551" max="1552" width="8" customWidth="1"/>
    <col min="1553" max="1555" width="10.7109375" bestFit="1" customWidth="1"/>
    <col min="1556" max="1556" width="10.140625" bestFit="1" customWidth="1"/>
    <col min="1794" max="1794" width="13.28515625" customWidth="1"/>
    <col min="1795" max="1795" width="7.28515625" customWidth="1"/>
    <col min="1796" max="1796" width="8.7109375" customWidth="1"/>
    <col min="1797" max="1797" width="8.85546875" customWidth="1"/>
    <col min="1798" max="1798" width="12.7109375" customWidth="1"/>
    <col min="1799" max="1799" width="7.7109375" customWidth="1"/>
    <col min="1800" max="1800" width="10.7109375" customWidth="1"/>
    <col min="1801" max="1805" width="10.7109375" bestFit="1" customWidth="1"/>
    <col min="1806" max="1806" width="7.5703125" customWidth="1"/>
    <col min="1807" max="1808" width="8" customWidth="1"/>
    <col min="1809" max="1811" width="10.7109375" bestFit="1" customWidth="1"/>
    <col min="1812" max="1812" width="10.140625" bestFit="1" customWidth="1"/>
    <col min="2050" max="2050" width="13.28515625" customWidth="1"/>
    <col min="2051" max="2051" width="7.28515625" customWidth="1"/>
    <col min="2052" max="2052" width="8.7109375" customWidth="1"/>
    <col min="2053" max="2053" width="8.85546875" customWidth="1"/>
    <col min="2054" max="2054" width="12.7109375" customWidth="1"/>
    <col min="2055" max="2055" width="7.7109375" customWidth="1"/>
    <col min="2056" max="2056" width="10.7109375" customWidth="1"/>
    <col min="2057" max="2061" width="10.7109375" bestFit="1" customWidth="1"/>
    <col min="2062" max="2062" width="7.5703125" customWidth="1"/>
    <col min="2063" max="2064" width="8" customWidth="1"/>
    <col min="2065" max="2067" width="10.7109375" bestFit="1" customWidth="1"/>
    <col min="2068" max="2068" width="10.140625" bestFit="1" customWidth="1"/>
    <col min="2306" max="2306" width="13.28515625" customWidth="1"/>
    <col min="2307" max="2307" width="7.28515625" customWidth="1"/>
    <col min="2308" max="2308" width="8.7109375" customWidth="1"/>
    <col min="2309" max="2309" width="8.85546875" customWidth="1"/>
    <col min="2310" max="2310" width="12.7109375" customWidth="1"/>
    <col min="2311" max="2311" width="7.7109375" customWidth="1"/>
    <col min="2312" max="2312" width="10.7109375" customWidth="1"/>
    <col min="2313" max="2317" width="10.7109375" bestFit="1" customWidth="1"/>
    <col min="2318" max="2318" width="7.5703125" customWidth="1"/>
    <col min="2319" max="2320" width="8" customWidth="1"/>
    <col min="2321" max="2323" width="10.7109375" bestFit="1" customWidth="1"/>
    <col min="2324" max="2324" width="10.140625" bestFit="1" customWidth="1"/>
    <col min="2562" max="2562" width="13.28515625" customWidth="1"/>
    <col min="2563" max="2563" width="7.28515625" customWidth="1"/>
    <col min="2564" max="2564" width="8.7109375" customWidth="1"/>
    <col min="2565" max="2565" width="8.85546875" customWidth="1"/>
    <col min="2566" max="2566" width="12.7109375" customWidth="1"/>
    <col min="2567" max="2567" width="7.7109375" customWidth="1"/>
    <col min="2568" max="2568" width="10.7109375" customWidth="1"/>
    <col min="2569" max="2573" width="10.7109375" bestFit="1" customWidth="1"/>
    <col min="2574" max="2574" width="7.5703125" customWidth="1"/>
    <col min="2575" max="2576" width="8" customWidth="1"/>
    <col min="2577" max="2579" width="10.7109375" bestFit="1" customWidth="1"/>
    <col min="2580" max="2580" width="10.140625" bestFit="1" customWidth="1"/>
    <col min="2818" max="2818" width="13.28515625" customWidth="1"/>
    <col min="2819" max="2819" width="7.28515625" customWidth="1"/>
    <col min="2820" max="2820" width="8.7109375" customWidth="1"/>
    <col min="2821" max="2821" width="8.85546875" customWidth="1"/>
    <col min="2822" max="2822" width="12.7109375" customWidth="1"/>
    <col min="2823" max="2823" width="7.7109375" customWidth="1"/>
    <col min="2824" max="2824" width="10.7109375" customWidth="1"/>
    <col min="2825" max="2829" width="10.7109375" bestFit="1" customWidth="1"/>
    <col min="2830" max="2830" width="7.5703125" customWidth="1"/>
    <col min="2831" max="2832" width="8" customWidth="1"/>
    <col min="2833" max="2835" width="10.7109375" bestFit="1" customWidth="1"/>
    <col min="2836" max="2836" width="10.140625" bestFit="1" customWidth="1"/>
    <col min="3074" max="3074" width="13.28515625" customWidth="1"/>
    <col min="3075" max="3075" width="7.28515625" customWidth="1"/>
    <col min="3076" max="3076" width="8.7109375" customWidth="1"/>
    <col min="3077" max="3077" width="8.85546875" customWidth="1"/>
    <col min="3078" max="3078" width="12.7109375" customWidth="1"/>
    <col min="3079" max="3079" width="7.7109375" customWidth="1"/>
    <col min="3080" max="3080" width="10.7109375" customWidth="1"/>
    <col min="3081" max="3085" width="10.7109375" bestFit="1" customWidth="1"/>
    <col min="3086" max="3086" width="7.5703125" customWidth="1"/>
    <col min="3087" max="3088" width="8" customWidth="1"/>
    <col min="3089" max="3091" width="10.7109375" bestFit="1" customWidth="1"/>
    <col min="3092" max="3092" width="10.140625" bestFit="1" customWidth="1"/>
    <col min="3330" max="3330" width="13.28515625" customWidth="1"/>
    <col min="3331" max="3331" width="7.28515625" customWidth="1"/>
    <col min="3332" max="3332" width="8.7109375" customWidth="1"/>
    <col min="3333" max="3333" width="8.85546875" customWidth="1"/>
    <col min="3334" max="3334" width="12.7109375" customWidth="1"/>
    <col min="3335" max="3335" width="7.7109375" customWidth="1"/>
    <col min="3336" max="3336" width="10.7109375" customWidth="1"/>
    <col min="3337" max="3341" width="10.7109375" bestFit="1" customWidth="1"/>
    <col min="3342" max="3342" width="7.5703125" customWidth="1"/>
    <col min="3343" max="3344" width="8" customWidth="1"/>
    <col min="3345" max="3347" width="10.7109375" bestFit="1" customWidth="1"/>
    <col min="3348" max="3348" width="10.140625" bestFit="1" customWidth="1"/>
    <col min="3586" max="3586" width="13.28515625" customWidth="1"/>
    <col min="3587" max="3587" width="7.28515625" customWidth="1"/>
    <col min="3588" max="3588" width="8.7109375" customWidth="1"/>
    <col min="3589" max="3589" width="8.85546875" customWidth="1"/>
    <col min="3590" max="3590" width="12.7109375" customWidth="1"/>
    <col min="3591" max="3591" width="7.7109375" customWidth="1"/>
    <col min="3592" max="3592" width="10.7109375" customWidth="1"/>
    <col min="3593" max="3597" width="10.7109375" bestFit="1" customWidth="1"/>
    <col min="3598" max="3598" width="7.5703125" customWidth="1"/>
    <col min="3599" max="3600" width="8" customWidth="1"/>
    <col min="3601" max="3603" width="10.7109375" bestFit="1" customWidth="1"/>
    <col min="3604" max="3604" width="10.140625" bestFit="1" customWidth="1"/>
    <col min="3842" max="3842" width="13.28515625" customWidth="1"/>
    <col min="3843" max="3843" width="7.28515625" customWidth="1"/>
    <col min="3844" max="3844" width="8.7109375" customWidth="1"/>
    <col min="3845" max="3845" width="8.85546875" customWidth="1"/>
    <col min="3846" max="3846" width="12.7109375" customWidth="1"/>
    <col min="3847" max="3847" width="7.7109375" customWidth="1"/>
    <col min="3848" max="3848" width="10.7109375" customWidth="1"/>
    <col min="3849" max="3853" width="10.7109375" bestFit="1" customWidth="1"/>
    <col min="3854" max="3854" width="7.5703125" customWidth="1"/>
    <col min="3855" max="3856" width="8" customWidth="1"/>
    <col min="3857" max="3859" width="10.7109375" bestFit="1" customWidth="1"/>
    <col min="3860" max="3860" width="10.140625" bestFit="1" customWidth="1"/>
    <col min="4098" max="4098" width="13.28515625" customWidth="1"/>
    <col min="4099" max="4099" width="7.28515625" customWidth="1"/>
    <col min="4100" max="4100" width="8.7109375" customWidth="1"/>
    <col min="4101" max="4101" width="8.85546875" customWidth="1"/>
    <col min="4102" max="4102" width="12.7109375" customWidth="1"/>
    <col min="4103" max="4103" width="7.7109375" customWidth="1"/>
    <col min="4104" max="4104" width="10.7109375" customWidth="1"/>
    <col min="4105" max="4109" width="10.7109375" bestFit="1" customWidth="1"/>
    <col min="4110" max="4110" width="7.5703125" customWidth="1"/>
    <col min="4111" max="4112" width="8" customWidth="1"/>
    <col min="4113" max="4115" width="10.7109375" bestFit="1" customWidth="1"/>
    <col min="4116" max="4116" width="10.140625" bestFit="1" customWidth="1"/>
    <col min="4354" max="4354" width="13.28515625" customWidth="1"/>
    <col min="4355" max="4355" width="7.28515625" customWidth="1"/>
    <col min="4356" max="4356" width="8.7109375" customWidth="1"/>
    <col min="4357" max="4357" width="8.85546875" customWidth="1"/>
    <col min="4358" max="4358" width="12.7109375" customWidth="1"/>
    <col min="4359" max="4359" width="7.7109375" customWidth="1"/>
    <col min="4360" max="4360" width="10.7109375" customWidth="1"/>
    <col min="4361" max="4365" width="10.7109375" bestFit="1" customWidth="1"/>
    <col min="4366" max="4366" width="7.5703125" customWidth="1"/>
    <col min="4367" max="4368" width="8" customWidth="1"/>
    <col min="4369" max="4371" width="10.7109375" bestFit="1" customWidth="1"/>
    <col min="4372" max="4372" width="10.140625" bestFit="1" customWidth="1"/>
    <col min="4610" max="4610" width="13.28515625" customWidth="1"/>
    <col min="4611" max="4611" width="7.28515625" customWidth="1"/>
    <col min="4612" max="4612" width="8.7109375" customWidth="1"/>
    <col min="4613" max="4613" width="8.85546875" customWidth="1"/>
    <col min="4614" max="4614" width="12.7109375" customWidth="1"/>
    <col min="4615" max="4615" width="7.7109375" customWidth="1"/>
    <col min="4616" max="4616" width="10.7109375" customWidth="1"/>
    <col min="4617" max="4621" width="10.7109375" bestFit="1" customWidth="1"/>
    <col min="4622" max="4622" width="7.5703125" customWidth="1"/>
    <col min="4623" max="4624" width="8" customWidth="1"/>
    <col min="4625" max="4627" width="10.7109375" bestFit="1" customWidth="1"/>
    <col min="4628" max="4628" width="10.140625" bestFit="1" customWidth="1"/>
    <col min="4866" max="4866" width="13.28515625" customWidth="1"/>
    <col min="4867" max="4867" width="7.28515625" customWidth="1"/>
    <col min="4868" max="4868" width="8.7109375" customWidth="1"/>
    <col min="4869" max="4869" width="8.85546875" customWidth="1"/>
    <col min="4870" max="4870" width="12.7109375" customWidth="1"/>
    <col min="4871" max="4871" width="7.7109375" customWidth="1"/>
    <col min="4872" max="4872" width="10.7109375" customWidth="1"/>
    <col min="4873" max="4877" width="10.7109375" bestFit="1" customWidth="1"/>
    <col min="4878" max="4878" width="7.5703125" customWidth="1"/>
    <col min="4879" max="4880" width="8" customWidth="1"/>
    <col min="4881" max="4883" width="10.7109375" bestFit="1" customWidth="1"/>
    <col min="4884" max="4884" width="10.140625" bestFit="1" customWidth="1"/>
    <col min="5122" max="5122" width="13.28515625" customWidth="1"/>
    <col min="5123" max="5123" width="7.28515625" customWidth="1"/>
    <col min="5124" max="5124" width="8.7109375" customWidth="1"/>
    <col min="5125" max="5125" width="8.85546875" customWidth="1"/>
    <col min="5126" max="5126" width="12.7109375" customWidth="1"/>
    <col min="5127" max="5127" width="7.7109375" customWidth="1"/>
    <col min="5128" max="5128" width="10.7109375" customWidth="1"/>
    <col min="5129" max="5133" width="10.7109375" bestFit="1" customWidth="1"/>
    <col min="5134" max="5134" width="7.5703125" customWidth="1"/>
    <col min="5135" max="5136" width="8" customWidth="1"/>
    <col min="5137" max="5139" width="10.7109375" bestFit="1" customWidth="1"/>
    <col min="5140" max="5140" width="10.140625" bestFit="1" customWidth="1"/>
    <col min="5378" max="5378" width="13.28515625" customWidth="1"/>
    <col min="5379" max="5379" width="7.28515625" customWidth="1"/>
    <col min="5380" max="5380" width="8.7109375" customWidth="1"/>
    <col min="5381" max="5381" width="8.85546875" customWidth="1"/>
    <col min="5382" max="5382" width="12.7109375" customWidth="1"/>
    <col min="5383" max="5383" width="7.7109375" customWidth="1"/>
    <col min="5384" max="5384" width="10.7109375" customWidth="1"/>
    <col min="5385" max="5389" width="10.7109375" bestFit="1" customWidth="1"/>
    <col min="5390" max="5390" width="7.5703125" customWidth="1"/>
    <col min="5391" max="5392" width="8" customWidth="1"/>
    <col min="5393" max="5395" width="10.7109375" bestFit="1" customWidth="1"/>
    <col min="5396" max="5396" width="10.140625" bestFit="1" customWidth="1"/>
    <col min="5634" max="5634" width="13.28515625" customWidth="1"/>
    <col min="5635" max="5635" width="7.28515625" customWidth="1"/>
    <col min="5636" max="5636" width="8.7109375" customWidth="1"/>
    <col min="5637" max="5637" width="8.85546875" customWidth="1"/>
    <col min="5638" max="5638" width="12.7109375" customWidth="1"/>
    <col min="5639" max="5639" width="7.7109375" customWidth="1"/>
    <col min="5640" max="5640" width="10.7109375" customWidth="1"/>
    <col min="5641" max="5645" width="10.7109375" bestFit="1" customWidth="1"/>
    <col min="5646" max="5646" width="7.5703125" customWidth="1"/>
    <col min="5647" max="5648" width="8" customWidth="1"/>
    <col min="5649" max="5651" width="10.7109375" bestFit="1" customWidth="1"/>
    <col min="5652" max="5652" width="10.140625" bestFit="1" customWidth="1"/>
    <col min="5890" max="5890" width="13.28515625" customWidth="1"/>
    <col min="5891" max="5891" width="7.28515625" customWidth="1"/>
    <col min="5892" max="5892" width="8.7109375" customWidth="1"/>
    <col min="5893" max="5893" width="8.85546875" customWidth="1"/>
    <col min="5894" max="5894" width="12.7109375" customWidth="1"/>
    <col min="5895" max="5895" width="7.7109375" customWidth="1"/>
    <col min="5896" max="5896" width="10.7109375" customWidth="1"/>
    <col min="5897" max="5901" width="10.7109375" bestFit="1" customWidth="1"/>
    <col min="5902" max="5902" width="7.5703125" customWidth="1"/>
    <col min="5903" max="5904" width="8" customWidth="1"/>
    <col min="5905" max="5907" width="10.7109375" bestFit="1" customWidth="1"/>
    <col min="5908" max="5908" width="10.140625" bestFit="1" customWidth="1"/>
    <col min="6146" max="6146" width="13.28515625" customWidth="1"/>
    <col min="6147" max="6147" width="7.28515625" customWidth="1"/>
    <col min="6148" max="6148" width="8.7109375" customWidth="1"/>
    <col min="6149" max="6149" width="8.85546875" customWidth="1"/>
    <col min="6150" max="6150" width="12.7109375" customWidth="1"/>
    <col min="6151" max="6151" width="7.7109375" customWidth="1"/>
    <col min="6152" max="6152" width="10.7109375" customWidth="1"/>
    <col min="6153" max="6157" width="10.7109375" bestFit="1" customWidth="1"/>
    <col min="6158" max="6158" width="7.5703125" customWidth="1"/>
    <col min="6159" max="6160" width="8" customWidth="1"/>
    <col min="6161" max="6163" width="10.7109375" bestFit="1" customWidth="1"/>
    <col min="6164" max="6164" width="10.140625" bestFit="1" customWidth="1"/>
    <col min="6402" max="6402" width="13.28515625" customWidth="1"/>
    <col min="6403" max="6403" width="7.28515625" customWidth="1"/>
    <col min="6404" max="6404" width="8.7109375" customWidth="1"/>
    <col min="6405" max="6405" width="8.85546875" customWidth="1"/>
    <col min="6406" max="6406" width="12.7109375" customWidth="1"/>
    <col min="6407" max="6407" width="7.7109375" customWidth="1"/>
    <col min="6408" max="6408" width="10.7109375" customWidth="1"/>
    <col min="6409" max="6413" width="10.7109375" bestFit="1" customWidth="1"/>
    <col min="6414" max="6414" width="7.5703125" customWidth="1"/>
    <col min="6415" max="6416" width="8" customWidth="1"/>
    <col min="6417" max="6419" width="10.7109375" bestFit="1" customWidth="1"/>
    <col min="6420" max="6420" width="10.140625" bestFit="1" customWidth="1"/>
    <col min="6658" max="6658" width="13.28515625" customWidth="1"/>
    <col min="6659" max="6659" width="7.28515625" customWidth="1"/>
    <col min="6660" max="6660" width="8.7109375" customWidth="1"/>
    <col min="6661" max="6661" width="8.85546875" customWidth="1"/>
    <col min="6662" max="6662" width="12.7109375" customWidth="1"/>
    <col min="6663" max="6663" width="7.7109375" customWidth="1"/>
    <col min="6664" max="6664" width="10.7109375" customWidth="1"/>
    <col min="6665" max="6669" width="10.7109375" bestFit="1" customWidth="1"/>
    <col min="6670" max="6670" width="7.5703125" customWidth="1"/>
    <col min="6671" max="6672" width="8" customWidth="1"/>
    <col min="6673" max="6675" width="10.7109375" bestFit="1" customWidth="1"/>
    <col min="6676" max="6676" width="10.140625" bestFit="1" customWidth="1"/>
    <col min="6914" max="6914" width="13.28515625" customWidth="1"/>
    <col min="6915" max="6915" width="7.28515625" customWidth="1"/>
    <col min="6916" max="6916" width="8.7109375" customWidth="1"/>
    <col min="6917" max="6917" width="8.85546875" customWidth="1"/>
    <col min="6918" max="6918" width="12.7109375" customWidth="1"/>
    <col min="6919" max="6919" width="7.7109375" customWidth="1"/>
    <col min="6920" max="6920" width="10.7109375" customWidth="1"/>
    <col min="6921" max="6925" width="10.7109375" bestFit="1" customWidth="1"/>
    <col min="6926" max="6926" width="7.5703125" customWidth="1"/>
    <col min="6927" max="6928" width="8" customWidth="1"/>
    <col min="6929" max="6931" width="10.7109375" bestFit="1" customWidth="1"/>
    <col min="6932" max="6932" width="10.140625" bestFit="1" customWidth="1"/>
    <col min="7170" max="7170" width="13.28515625" customWidth="1"/>
    <col min="7171" max="7171" width="7.28515625" customWidth="1"/>
    <col min="7172" max="7172" width="8.7109375" customWidth="1"/>
    <col min="7173" max="7173" width="8.85546875" customWidth="1"/>
    <col min="7174" max="7174" width="12.7109375" customWidth="1"/>
    <col min="7175" max="7175" width="7.7109375" customWidth="1"/>
    <col min="7176" max="7176" width="10.7109375" customWidth="1"/>
    <col min="7177" max="7181" width="10.7109375" bestFit="1" customWidth="1"/>
    <col min="7182" max="7182" width="7.5703125" customWidth="1"/>
    <col min="7183" max="7184" width="8" customWidth="1"/>
    <col min="7185" max="7187" width="10.7109375" bestFit="1" customWidth="1"/>
    <col min="7188" max="7188" width="10.140625" bestFit="1" customWidth="1"/>
    <col min="7426" max="7426" width="13.28515625" customWidth="1"/>
    <col min="7427" max="7427" width="7.28515625" customWidth="1"/>
    <col min="7428" max="7428" width="8.7109375" customWidth="1"/>
    <col min="7429" max="7429" width="8.85546875" customWidth="1"/>
    <col min="7430" max="7430" width="12.7109375" customWidth="1"/>
    <col min="7431" max="7431" width="7.7109375" customWidth="1"/>
    <col min="7432" max="7432" width="10.7109375" customWidth="1"/>
    <col min="7433" max="7437" width="10.7109375" bestFit="1" customWidth="1"/>
    <col min="7438" max="7438" width="7.5703125" customWidth="1"/>
    <col min="7439" max="7440" width="8" customWidth="1"/>
    <col min="7441" max="7443" width="10.7109375" bestFit="1" customWidth="1"/>
    <col min="7444" max="7444" width="10.140625" bestFit="1" customWidth="1"/>
    <col min="7682" max="7682" width="13.28515625" customWidth="1"/>
    <col min="7683" max="7683" width="7.28515625" customWidth="1"/>
    <col min="7684" max="7684" width="8.7109375" customWidth="1"/>
    <col min="7685" max="7685" width="8.85546875" customWidth="1"/>
    <col min="7686" max="7686" width="12.7109375" customWidth="1"/>
    <col min="7687" max="7687" width="7.7109375" customWidth="1"/>
    <col min="7688" max="7688" width="10.7109375" customWidth="1"/>
    <col min="7689" max="7693" width="10.7109375" bestFit="1" customWidth="1"/>
    <col min="7694" max="7694" width="7.5703125" customWidth="1"/>
    <col min="7695" max="7696" width="8" customWidth="1"/>
    <col min="7697" max="7699" width="10.7109375" bestFit="1" customWidth="1"/>
    <col min="7700" max="7700" width="10.140625" bestFit="1" customWidth="1"/>
    <col min="7938" max="7938" width="13.28515625" customWidth="1"/>
    <col min="7939" max="7939" width="7.28515625" customWidth="1"/>
    <col min="7940" max="7940" width="8.7109375" customWidth="1"/>
    <col min="7941" max="7941" width="8.85546875" customWidth="1"/>
    <col min="7942" max="7942" width="12.7109375" customWidth="1"/>
    <col min="7943" max="7943" width="7.7109375" customWidth="1"/>
    <col min="7944" max="7944" width="10.7109375" customWidth="1"/>
    <col min="7945" max="7949" width="10.7109375" bestFit="1" customWidth="1"/>
    <col min="7950" max="7950" width="7.5703125" customWidth="1"/>
    <col min="7951" max="7952" width="8" customWidth="1"/>
    <col min="7953" max="7955" width="10.7109375" bestFit="1" customWidth="1"/>
    <col min="7956" max="7956" width="10.140625" bestFit="1" customWidth="1"/>
    <col min="8194" max="8194" width="13.28515625" customWidth="1"/>
    <col min="8195" max="8195" width="7.28515625" customWidth="1"/>
    <col min="8196" max="8196" width="8.7109375" customWidth="1"/>
    <col min="8197" max="8197" width="8.85546875" customWidth="1"/>
    <col min="8198" max="8198" width="12.7109375" customWidth="1"/>
    <col min="8199" max="8199" width="7.7109375" customWidth="1"/>
    <col min="8200" max="8200" width="10.7109375" customWidth="1"/>
    <col min="8201" max="8205" width="10.7109375" bestFit="1" customWidth="1"/>
    <col min="8206" max="8206" width="7.5703125" customWidth="1"/>
    <col min="8207" max="8208" width="8" customWidth="1"/>
    <col min="8209" max="8211" width="10.7109375" bestFit="1" customWidth="1"/>
    <col min="8212" max="8212" width="10.140625" bestFit="1" customWidth="1"/>
    <col min="8450" max="8450" width="13.28515625" customWidth="1"/>
    <col min="8451" max="8451" width="7.28515625" customWidth="1"/>
    <col min="8452" max="8452" width="8.7109375" customWidth="1"/>
    <col min="8453" max="8453" width="8.85546875" customWidth="1"/>
    <col min="8454" max="8454" width="12.7109375" customWidth="1"/>
    <col min="8455" max="8455" width="7.7109375" customWidth="1"/>
    <col min="8456" max="8456" width="10.7109375" customWidth="1"/>
    <col min="8457" max="8461" width="10.7109375" bestFit="1" customWidth="1"/>
    <col min="8462" max="8462" width="7.5703125" customWidth="1"/>
    <col min="8463" max="8464" width="8" customWidth="1"/>
    <col min="8465" max="8467" width="10.7109375" bestFit="1" customWidth="1"/>
    <col min="8468" max="8468" width="10.140625" bestFit="1" customWidth="1"/>
    <col min="8706" max="8706" width="13.28515625" customWidth="1"/>
    <col min="8707" max="8707" width="7.28515625" customWidth="1"/>
    <col min="8708" max="8708" width="8.7109375" customWidth="1"/>
    <col min="8709" max="8709" width="8.85546875" customWidth="1"/>
    <col min="8710" max="8710" width="12.7109375" customWidth="1"/>
    <col min="8711" max="8711" width="7.7109375" customWidth="1"/>
    <col min="8712" max="8712" width="10.7109375" customWidth="1"/>
    <col min="8713" max="8717" width="10.7109375" bestFit="1" customWidth="1"/>
    <col min="8718" max="8718" width="7.5703125" customWidth="1"/>
    <col min="8719" max="8720" width="8" customWidth="1"/>
    <col min="8721" max="8723" width="10.7109375" bestFit="1" customWidth="1"/>
    <col min="8724" max="8724" width="10.140625" bestFit="1" customWidth="1"/>
    <col min="8962" max="8962" width="13.28515625" customWidth="1"/>
    <col min="8963" max="8963" width="7.28515625" customWidth="1"/>
    <col min="8964" max="8964" width="8.7109375" customWidth="1"/>
    <col min="8965" max="8965" width="8.85546875" customWidth="1"/>
    <col min="8966" max="8966" width="12.7109375" customWidth="1"/>
    <col min="8967" max="8967" width="7.7109375" customWidth="1"/>
    <col min="8968" max="8968" width="10.7109375" customWidth="1"/>
    <col min="8969" max="8973" width="10.7109375" bestFit="1" customWidth="1"/>
    <col min="8974" max="8974" width="7.5703125" customWidth="1"/>
    <col min="8975" max="8976" width="8" customWidth="1"/>
    <col min="8977" max="8979" width="10.7109375" bestFit="1" customWidth="1"/>
    <col min="8980" max="8980" width="10.140625" bestFit="1" customWidth="1"/>
    <col min="9218" max="9218" width="13.28515625" customWidth="1"/>
    <col min="9219" max="9219" width="7.28515625" customWidth="1"/>
    <col min="9220" max="9220" width="8.7109375" customWidth="1"/>
    <col min="9221" max="9221" width="8.85546875" customWidth="1"/>
    <col min="9222" max="9222" width="12.7109375" customWidth="1"/>
    <col min="9223" max="9223" width="7.7109375" customWidth="1"/>
    <col min="9224" max="9224" width="10.7109375" customWidth="1"/>
    <col min="9225" max="9229" width="10.7109375" bestFit="1" customWidth="1"/>
    <col min="9230" max="9230" width="7.5703125" customWidth="1"/>
    <col min="9231" max="9232" width="8" customWidth="1"/>
    <col min="9233" max="9235" width="10.7109375" bestFit="1" customWidth="1"/>
    <col min="9236" max="9236" width="10.140625" bestFit="1" customWidth="1"/>
    <col min="9474" max="9474" width="13.28515625" customWidth="1"/>
    <col min="9475" max="9475" width="7.28515625" customWidth="1"/>
    <col min="9476" max="9476" width="8.7109375" customWidth="1"/>
    <col min="9477" max="9477" width="8.85546875" customWidth="1"/>
    <col min="9478" max="9478" width="12.7109375" customWidth="1"/>
    <col min="9479" max="9479" width="7.7109375" customWidth="1"/>
    <col min="9480" max="9480" width="10.7109375" customWidth="1"/>
    <col min="9481" max="9485" width="10.7109375" bestFit="1" customWidth="1"/>
    <col min="9486" max="9486" width="7.5703125" customWidth="1"/>
    <col min="9487" max="9488" width="8" customWidth="1"/>
    <col min="9489" max="9491" width="10.7109375" bestFit="1" customWidth="1"/>
    <col min="9492" max="9492" width="10.140625" bestFit="1" customWidth="1"/>
    <col min="9730" max="9730" width="13.28515625" customWidth="1"/>
    <col min="9731" max="9731" width="7.28515625" customWidth="1"/>
    <col min="9732" max="9732" width="8.7109375" customWidth="1"/>
    <col min="9733" max="9733" width="8.85546875" customWidth="1"/>
    <col min="9734" max="9734" width="12.7109375" customWidth="1"/>
    <col min="9735" max="9735" width="7.7109375" customWidth="1"/>
    <col min="9736" max="9736" width="10.7109375" customWidth="1"/>
    <col min="9737" max="9741" width="10.7109375" bestFit="1" customWidth="1"/>
    <col min="9742" max="9742" width="7.5703125" customWidth="1"/>
    <col min="9743" max="9744" width="8" customWidth="1"/>
    <col min="9745" max="9747" width="10.7109375" bestFit="1" customWidth="1"/>
    <col min="9748" max="9748" width="10.140625" bestFit="1" customWidth="1"/>
    <col min="9986" max="9986" width="13.28515625" customWidth="1"/>
    <col min="9987" max="9987" width="7.28515625" customWidth="1"/>
    <col min="9988" max="9988" width="8.7109375" customWidth="1"/>
    <col min="9989" max="9989" width="8.85546875" customWidth="1"/>
    <col min="9990" max="9990" width="12.7109375" customWidth="1"/>
    <col min="9991" max="9991" width="7.7109375" customWidth="1"/>
    <col min="9992" max="9992" width="10.7109375" customWidth="1"/>
    <col min="9993" max="9997" width="10.7109375" bestFit="1" customWidth="1"/>
    <col min="9998" max="9998" width="7.5703125" customWidth="1"/>
    <col min="9999" max="10000" width="8" customWidth="1"/>
    <col min="10001" max="10003" width="10.7109375" bestFit="1" customWidth="1"/>
    <col min="10004" max="10004" width="10.140625" bestFit="1" customWidth="1"/>
    <col min="10242" max="10242" width="13.28515625" customWidth="1"/>
    <col min="10243" max="10243" width="7.28515625" customWidth="1"/>
    <col min="10244" max="10244" width="8.7109375" customWidth="1"/>
    <col min="10245" max="10245" width="8.85546875" customWidth="1"/>
    <col min="10246" max="10246" width="12.7109375" customWidth="1"/>
    <col min="10247" max="10247" width="7.7109375" customWidth="1"/>
    <col min="10248" max="10248" width="10.7109375" customWidth="1"/>
    <col min="10249" max="10253" width="10.7109375" bestFit="1" customWidth="1"/>
    <col min="10254" max="10254" width="7.5703125" customWidth="1"/>
    <col min="10255" max="10256" width="8" customWidth="1"/>
    <col min="10257" max="10259" width="10.7109375" bestFit="1" customWidth="1"/>
    <col min="10260" max="10260" width="10.140625" bestFit="1" customWidth="1"/>
    <col min="10498" max="10498" width="13.28515625" customWidth="1"/>
    <col min="10499" max="10499" width="7.28515625" customWidth="1"/>
    <col min="10500" max="10500" width="8.7109375" customWidth="1"/>
    <col min="10501" max="10501" width="8.85546875" customWidth="1"/>
    <col min="10502" max="10502" width="12.7109375" customWidth="1"/>
    <col min="10503" max="10503" width="7.7109375" customWidth="1"/>
    <col min="10504" max="10504" width="10.7109375" customWidth="1"/>
    <col min="10505" max="10509" width="10.7109375" bestFit="1" customWidth="1"/>
    <col min="10510" max="10510" width="7.5703125" customWidth="1"/>
    <col min="10511" max="10512" width="8" customWidth="1"/>
    <col min="10513" max="10515" width="10.7109375" bestFit="1" customWidth="1"/>
    <col min="10516" max="10516" width="10.140625" bestFit="1" customWidth="1"/>
    <col min="10754" max="10754" width="13.28515625" customWidth="1"/>
    <col min="10755" max="10755" width="7.28515625" customWidth="1"/>
    <col min="10756" max="10756" width="8.7109375" customWidth="1"/>
    <col min="10757" max="10757" width="8.85546875" customWidth="1"/>
    <col min="10758" max="10758" width="12.7109375" customWidth="1"/>
    <col min="10759" max="10759" width="7.7109375" customWidth="1"/>
    <col min="10760" max="10760" width="10.7109375" customWidth="1"/>
    <col min="10761" max="10765" width="10.7109375" bestFit="1" customWidth="1"/>
    <col min="10766" max="10766" width="7.5703125" customWidth="1"/>
    <col min="10767" max="10768" width="8" customWidth="1"/>
    <col min="10769" max="10771" width="10.7109375" bestFit="1" customWidth="1"/>
    <col min="10772" max="10772" width="10.140625" bestFit="1" customWidth="1"/>
    <col min="11010" max="11010" width="13.28515625" customWidth="1"/>
    <col min="11011" max="11011" width="7.28515625" customWidth="1"/>
    <col min="11012" max="11012" width="8.7109375" customWidth="1"/>
    <col min="11013" max="11013" width="8.85546875" customWidth="1"/>
    <col min="11014" max="11014" width="12.7109375" customWidth="1"/>
    <col min="11015" max="11015" width="7.7109375" customWidth="1"/>
    <col min="11016" max="11016" width="10.7109375" customWidth="1"/>
    <col min="11017" max="11021" width="10.7109375" bestFit="1" customWidth="1"/>
    <col min="11022" max="11022" width="7.5703125" customWidth="1"/>
    <col min="11023" max="11024" width="8" customWidth="1"/>
    <col min="11025" max="11027" width="10.7109375" bestFit="1" customWidth="1"/>
    <col min="11028" max="11028" width="10.140625" bestFit="1" customWidth="1"/>
    <col min="11266" max="11266" width="13.28515625" customWidth="1"/>
    <col min="11267" max="11267" width="7.28515625" customWidth="1"/>
    <col min="11268" max="11268" width="8.7109375" customWidth="1"/>
    <col min="11269" max="11269" width="8.85546875" customWidth="1"/>
    <col min="11270" max="11270" width="12.7109375" customWidth="1"/>
    <col min="11271" max="11271" width="7.7109375" customWidth="1"/>
    <col min="11272" max="11272" width="10.7109375" customWidth="1"/>
    <col min="11273" max="11277" width="10.7109375" bestFit="1" customWidth="1"/>
    <col min="11278" max="11278" width="7.5703125" customWidth="1"/>
    <col min="11279" max="11280" width="8" customWidth="1"/>
    <col min="11281" max="11283" width="10.7109375" bestFit="1" customWidth="1"/>
    <col min="11284" max="11284" width="10.140625" bestFit="1" customWidth="1"/>
    <col min="11522" max="11522" width="13.28515625" customWidth="1"/>
    <col min="11523" max="11523" width="7.28515625" customWidth="1"/>
    <col min="11524" max="11524" width="8.7109375" customWidth="1"/>
    <col min="11525" max="11525" width="8.85546875" customWidth="1"/>
    <col min="11526" max="11526" width="12.7109375" customWidth="1"/>
    <col min="11527" max="11527" width="7.7109375" customWidth="1"/>
    <col min="11528" max="11528" width="10.7109375" customWidth="1"/>
    <col min="11529" max="11533" width="10.7109375" bestFit="1" customWidth="1"/>
    <col min="11534" max="11534" width="7.5703125" customWidth="1"/>
    <col min="11535" max="11536" width="8" customWidth="1"/>
    <col min="11537" max="11539" width="10.7109375" bestFit="1" customWidth="1"/>
    <col min="11540" max="11540" width="10.140625" bestFit="1" customWidth="1"/>
    <col min="11778" max="11778" width="13.28515625" customWidth="1"/>
    <col min="11779" max="11779" width="7.28515625" customWidth="1"/>
    <col min="11780" max="11780" width="8.7109375" customWidth="1"/>
    <col min="11781" max="11781" width="8.85546875" customWidth="1"/>
    <col min="11782" max="11782" width="12.7109375" customWidth="1"/>
    <col min="11783" max="11783" width="7.7109375" customWidth="1"/>
    <col min="11784" max="11784" width="10.7109375" customWidth="1"/>
    <col min="11785" max="11789" width="10.7109375" bestFit="1" customWidth="1"/>
    <col min="11790" max="11790" width="7.5703125" customWidth="1"/>
    <col min="11791" max="11792" width="8" customWidth="1"/>
    <col min="11793" max="11795" width="10.7109375" bestFit="1" customWidth="1"/>
    <col min="11796" max="11796" width="10.140625" bestFit="1" customWidth="1"/>
    <col min="12034" max="12034" width="13.28515625" customWidth="1"/>
    <col min="12035" max="12035" width="7.28515625" customWidth="1"/>
    <col min="12036" max="12036" width="8.7109375" customWidth="1"/>
    <col min="12037" max="12037" width="8.85546875" customWidth="1"/>
    <col min="12038" max="12038" width="12.7109375" customWidth="1"/>
    <col min="12039" max="12039" width="7.7109375" customWidth="1"/>
    <col min="12040" max="12040" width="10.7109375" customWidth="1"/>
    <col min="12041" max="12045" width="10.7109375" bestFit="1" customWidth="1"/>
    <col min="12046" max="12046" width="7.5703125" customWidth="1"/>
    <col min="12047" max="12048" width="8" customWidth="1"/>
    <col min="12049" max="12051" width="10.7109375" bestFit="1" customWidth="1"/>
    <col min="12052" max="12052" width="10.140625" bestFit="1" customWidth="1"/>
    <col min="12290" max="12290" width="13.28515625" customWidth="1"/>
    <col min="12291" max="12291" width="7.28515625" customWidth="1"/>
    <col min="12292" max="12292" width="8.7109375" customWidth="1"/>
    <col min="12293" max="12293" width="8.85546875" customWidth="1"/>
    <col min="12294" max="12294" width="12.7109375" customWidth="1"/>
    <col min="12295" max="12295" width="7.7109375" customWidth="1"/>
    <col min="12296" max="12296" width="10.7109375" customWidth="1"/>
    <col min="12297" max="12301" width="10.7109375" bestFit="1" customWidth="1"/>
    <col min="12302" max="12302" width="7.5703125" customWidth="1"/>
    <col min="12303" max="12304" width="8" customWidth="1"/>
    <col min="12305" max="12307" width="10.7109375" bestFit="1" customWidth="1"/>
    <col min="12308" max="12308" width="10.140625" bestFit="1" customWidth="1"/>
    <col min="12546" max="12546" width="13.28515625" customWidth="1"/>
    <col min="12547" max="12547" width="7.28515625" customWidth="1"/>
    <col min="12548" max="12548" width="8.7109375" customWidth="1"/>
    <col min="12549" max="12549" width="8.85546875" customWidth="1"/>
    <col min="12550" max="12550" width="12.7109375" customWidth="1"/>
    <col min="12551" max="12551" width="7.7109375" customWidth="1"/>
    <col min="12552" max="12552" width="10.7109375" customWidth="1"/>
    <col min="12553" max="12557" width="10.7109375" bestFit="1" customWidth="1"/>
    <col min="12558" max="12558" width="7.5703125" customWidth="1"/>
    <col min="12559" max="12560" width="8" customWidth="1"/>
    <col min="12561" max="12563" width="10.7109375" bestFit="1" customWidth="1"/>
    <col min="12564" max="12564" width="10.140625" bestFit="1" customWidth="1"/>
    <col min="12802" max="12802" width="13.28515625" customWidth="1"/>
    <col min="12803" max="12803" width="7.28515625" customWidth="1"/>
    <col min="12804" max="12804" width="8.7109375" customWidth="1"/>
    <col min="12805" max="12805" width="8.85546875" customWidth="1"/>
    <col min="12806" max="12806" width="12.7109375" customWidth="1"/>
    <col min="12807" max="12807" width="7.7109375" customWidth="1"/>
    <col min="12808" max="12808" width="10.7109375" customWidth="1"/>
    <col min="12809" max="12813" width="10.7109375" bestFit="1" customWidth="1"/>
    <col min="12814" max="12814" width="7.5703125" customWidth="1"/>
    <col min="12815" max="12816" width="8" customWidth="1"/>
    <col min="12817" max="12819" width="10.7109375" bestFit="1" customWidth="1"/>
    <col min="12820" max="12820" width="10.140625" bestFit="1" customWidth="1"/>
    <col min="13058" max="13058" width="13.28515625" customWidth="1"/>
    <col min="13059" max="13059" width="7.28515625" customWidth="1"/>
    <col min="13060" max="13060" width="8.7109375" customWidth="1"/>
    <col min="13061" max="13061" width="8.85546875" customWidth="1"/>
    <col min="13062" max="13062" width="12.7109375" customWidth="1"/>
    <col min="13063" max="13063" width="7.7109375" customWidth="1"/>
    <col min="13064" max="13064" width="10.7109375" customWidth="1"/>
    <col min="13065" max="13069" width="10.7109375" bestFit="1" customWidth="1"/>
    <col min="13070" max="13070" width="7.5703125" customWidth="1"/>
    <col min="13071" max="13072" width="8" customWidth="1"/>
    <col min="13073" max="13075" width="10.7109375" bestFit="1" customWidth="1"/>
    <col min="13076" max="13076" width="10.140625" bestFit="1" customWidth="1"/>
    <col min="13314" max="13314" width="13.28515625" customWidth="1"/>
    <col min="13315" max="13315" width="7.28515625" customWidth="1"/>
    <col min="13316" max="13316" width="8.7109375" customWidth="1"/>
    <col min="13317" max="13317" width="8.85546875" customWidth="1"/>
    <col min="13318" max="13318" width="12.7109375" customWidth="1"/>
    <col min="13319" max="13319" width="7.7109375" customWidth="1"/>
    <col min="13320" max="13320" width="10.7109375" customWidth="1"/>
    <col min="13321" max="13325" width="10.7109375" bestFit="1" customWidth="1"/>
    <col min="13326" max="13326" width="7.5703125" customWidth="1"/>
    <col min="13327" max="13328" width="8" customWidth="1"/>
    <col min="13329" max="13331" width="10.7109375" bestFit="1" customWidth="1"/>
    <col min="13332" max="13332" width="10.140625" bestFit="1" customWidth="1"/>
    <col min="13570" max="13570" width="13.28515625" customWidth="1"/>
    <col min="13571" max="13571" width="7.28515625" customWidth="1"/>
    <col min="13572" max="13572" width="8.7109375" customWidth="1"/>
    <col min="13573" max="13573" width="8.85546875" customWidth="1"/>
    <col min="13574" max="13574" width="12.7109375" customWidth="1"/>
    <col min="13575" max="13575" width="7.7109375" customWidth="1"/>
    <col min="13576" max="13576" width="10.7109375" customWidth="1"/>
    <col min="13577" max="13581" width="10.7109375" bestFit="1" customWidth="1"/>
    <col min="13582" max="13582" width="7.5703125" customWidth="1"/>
    <col min="13583" max="13584" width="8" customWidth="1"/>
    <col min="13585" max="13587" width="10.7109375" bestFit="1" customWidth="1"/>
    <col min="13588" max="13588" width="10.140625" bestFit="1" customWidth="1"/>
    <col min="13826" max="13826" width="13.28515625" customWidth="1"/>
    <col min="13827" max="13827" width="7.28515625" customWidth="1"/>
    <col min="13828" max="13828" width="8.7109375" customWidth="1"/>
    <col min="13829" max="13829" width="8.85546875" customWidth="1"/>
    <col min="13830" max="13830" width="12.7109375" customWidth="1"/>
    <col min="13831" max="13831" width="7.7109375" customWidth="1"/>
    <col min="13832" max="13832" width="10.7109375" customWidth="1"/>
    <col min="13833" max="13837" width="10.7109375" bestFit="1" customWidth="1"/>
    <col min="13838" max="13838" width="7.5703125" customWidth="1"/>
    <col min="13839" max="13840" width="8" customWidth="1"/>
    <col min="13841" max="13843" width="10.7109375" bestFit="1" customWidth="1"/>
    <col min="13844" max="13844" width="10.140625" bestFit="1" customWidth="1"/>
    <col min="14082" max="14082" width="13.28515625" customWidth="1"/>
    <col min="14083" max="14083" width="7.28515625" customWidth="1"/>
    <col min="14084" max="14084" width="8.7109375" customWidth="1"/>
    <col min="14085" max="14085" width="8.85546875" customWidth="1"/>
    <col min="14086" max="14086" width="12.7109375" customWidth="1"/>
    <col min="14087" max="14087" width="7.7109375" customWidth="1"/>
    <col min="14088" max="14088" width="10.7109375" customWidth="1"/>
    <col min="14089" max="14093" width="10.7109375" bestFit="1" customWidth="1"/>
    <col min="14094" max="14094" width="7.5703125" customWidth="1"/>
    <col min="14095" max="14096" width="8" customWidth="1"/>
    <col min="14097" max="14099" width="10.7109375" bestFit="1" customWidth="1"/>
    <col min="14100" max="14100" width="10.140625" bestFit="1" customWidth="1"/>
    <col min="14338" max="14338" width="13.28515625" customWidth="1"/>
    <col min="14339" max="14339" width="7.28515625" customWidth="1"/>
    <col min="14340" max="14340" width="8.7109375" customWidth="1"/>
    <col min="14341" max="14341" width="8.85546875" customWidth="1"/>
    <col min="14342" max="14342" width="12.7109375" customWidth="1"/>
    <col min="14343" max="14343" width="7.7109375" customWidth="1"/>
    <col min="14344" max="14344" width="10.7109375" customWidth="1"/>
    <col min="14345" max="14349" width="10.7109375" bestFit="1" customWidth="1"/>
    <col min="14350" max="14350" width="7.5703125" customWidth="1"/>
    <col min="14351" max="14352" width="8" customWidth="1"/>
    <col min="14353" max="14355" width="10.7109375" bestFit="1" customWidth="1"/>
    <col min="14356" max="14356" width="10.140625" bestFit="1" customWidth="1"/>
    <col min="14594" max="14594" width="13.28515625" customWidth="1"/>
    <col min="14595" max="14595" width="7.28515625" customWidth="1"/>
    <col min="14596" max="14596" width="8.7109375" customWidth="1"/>
    <col min="14597" max="14597" width="8.85546875" customWidth="1"/>
    <col min="14598" max="14598" width="12.7109375" customWidth="1"/>
    <col min="14599" max="14599" width="7.7109375" customWidth="1"/>
    <col min="14600" max="14600" width="10.7109375" customWidth="1"/>
    <col min="14601" max="14605" width="10.7109375" bestFit="1" customWidth="1"/>
    <col min="14606" max="14606" width="7.5703125" customWidth="1"/>
    <col min="14607" max="14608" width="8" customWidth="1"/>
    <col min="14609" max="14611" width="10.7109375" bestFit="1" customWidth="1"/>
    <col min="14612" max="14612" width="10.140625" bestFit="1" customWidth="1"/>
    <col min="14850" max="14850" width="13.28515625" customWidth="1"/>
    <col min="14851" max="14851" width="7.28515625" customWidth="1"/>
    <col min="14852" max="14852" width="8.7109375" customWidth="1"/>
    <col min="14853" max="14853" width="8.85546875" customWidth="1"/>
    <col min="14854" max="14854" width="12.7109375" customWidth="1"/>
    <col min="14855" max="14855" width="7.7109375" customWidth="1"/>
    <col min="14856" max="14856" width="10.7109375" customWidth="1"/>
    <col min="14857" max="14861" width="10.7109375" bestFit="1" customWidth="1"/>
    <col min="14862" max="14862" width="7.5703125" customWidth="1"/>
    <col min="14863" max="14864" width="8" customWidth="1"/>
    <col min="14865" max="14867" width="10.7109375" bestFit="1" customWidth="1"/>
    <col min="14868" max="14868" width="10.140625" bestFit="1" customWidth="1"/>
    <col min="15106" max="15106" width="13.28515625" customWidth="1"/>
    <col min="15107" max="15107" width="7.28515625" customWidth="1"/>
    <col min="15108" max="15108" width="8.7109375" customWidth="1"/>
    <col min="15109" max="15109" width="8.85546875" customWidth="1"/>
    <col min="15110" max="15110" width="12.7109375" customWidth="1"/>
    <col min="15111" max="15111" width="7.7109375" customWidth="1"/>
    <col min="15112" max="15112" width="10.7109375" customWidth="1"/>
    <col min="15113" max="15117" width="10.7109375" bestFit="1" customWidth="1"/>
    <col min="15118" max="15118" width="7.5703125" customWidth="1"/>
    <col min="15119" max="15120" width="8" customWidth="1"/>
    <col min="15121" max="15123" width="10.7109375" bestFit="1" customWidth="1"/>
    <col min="15124" max="15124" width="10.140625" bestFit="1" customWidth="1"/>
    <col min="15362" max="15362" width="13.28515625" customWidth="1"/>
    <col min="15363" max="15363" width="7.28515625" customWidth="1"/>
    <col min="15364" max="15364" width="8.7109375" customWidth="1"/>
    <col min="15365" max="15365" width="8.85546875" customWidth="1"/>
    <col min="15366" max="15366" width="12.7109375" customWidth="1"/>
    <col min="15367" max="15367" width="7.7109375" customWidth="1"/>
    <col min="15368" max="15368" width="10.7109375" customWidth="1"/>
    <col min="15369" max="15373" width="10.7109375" bestFit="1" customWidth="1"/>
    <col min="15374" max="15374" width="7.5703125" customWidth="1"/>
    <col min="15375" max="15376" width="8" customWidth="1"/>
    <col min="15377" max="15379" width="10.7109375" bestFit="1" customWidth="1"/>
    <col min="15380" max="15380" width="10.140625" bestFit="1" customWidth="1"/>
    <col min="15618" max="15618" width="13.28515625" customWidth="1"/>
    <col min="15619" max="15619" width="7.28515625" customWidth="1"/>
    <col min="15620" max="15620" width="8.7109375" customWidth="1"/>
    <col min="15621" max="15621" width="8.85546875" customWidth="1"/>
    <col min="15622" max="15622" width="12.7109375" customWidth="1"/>
    <col min="15623" max="15623" width="7.7109375" customWidth="1"/>
    <col min="15624" max="15624" width="10.7109375" customWidth="1"/>
    <col min="15625" max="15629" width="10.7109375" bestFit="1" customWidth="1"/>
    <col min="15630" max="15630" width="7.5703125" customWidth="1"/>
    <col min="15631" max="15632" width="8" customWidth="1"/>
    <col min="15633" max="15635" width="10.7109375" bestFit="1" customWidth="1"/>
    <col min="15636" max="15636" width="10.140625" bestFit="1" customWidth="1"/>
    <col min="15874" max="15874" width="13.28515625" customWidth="1"/>
    <col min="15875" max="15875" width="7.28515625" customWidth="1"/>
    <col min="15876" max="15876" width="8.7109375" customWidth="1"/>
    <col min="15877" max="15877" width="8.85546875" customWidth="1"/>
    <col min="15878" max="15878" width="12.7109375" customWidth="1"/>
    <col min="15879" max="15879" width="7.7109375" customWidth="1"/>
    <col min="15880" max="15880" width="10.7109375" customWidth="1"/>
    <col min="15881" max="15885" width="10.7109375" bestFit="1" customWidth="1"/>
    <col min="15886" max="15886" width="7.5703125" customWidth="1"/>
    <col min="15887" max="15888" width="8" customWidth="1"/>
    <col min="15889" max="15891" width="10.7109375" bestFit="1" customWidth="1"/>
    <col min="15892" max="15892" width="10.140625" bestFit="1" customWidth="1"/>
    <col min="16130" max="16130" width="13.28515625" customWidth="1"/>
    <col min="16131" max="16131" width="7.28515625" customWidth="1"/>
    <col min="16132" max="16132" width="8.7109375" customWidth="1"/>
    <col min="16133" max="16133" width="8.85546875" customWidth="1"/>
    <col min="16134" max="16134" width="12.7109375" customWidth="1"/>
    <col min="16135" max="16135" width="7.7109375" customWidth="1"/>
    <col min="16136" max="16136" width="10.7109375" customWidth="1"/>
    <col min="16137" max="16141" width="10.7109375" bestFit="1" customWidth="1"/>
    <col min="16142" max="16142" width="7.5703125" customWidth="1"/>
    <col min="16143" max="16144" width="8" customWidth="1"/>
    <col min="16145" max="16147" width="10.7109375" bestFit="1" customWidth="1"/>
    <col min="16148" max="16148" width="10.140625" bestFit="1" customWidth="1"/>
  </cols>
  <sheetData>
    <row r="1" spans="1:22" x14ac:dyDescent="0.25">
      <c r="A1" t="s">
        <v>324</v>
      </c>
    </row>
    <row r="2" spans="1:22" ht="7.5" customHeight="1" x14ac:dyDescent="0.25"/>
    <row r="3" spans="1:22" x14ac:dyDescent="0.25">
      <c r="A3" s="142" t="s">
        <v>325</v>
      </c>
    </row>
    <row r="5" spans="1:22" hidden="1" x14ac:dyDescent="0.25"/>
    <row r="6" spans="1:22" ht="48.75" customHeight="1" x14ac:dyDescent="0.25">
      <c r="A6" s="106" t="s">
        <v>291</v>
      </c>
      <c r="B6" s="106" t="s">
        <v>292</v>
      </c>
      <c r="C6" s="121" t="s">
        <v>293</v>
      </c>
      <c r="D6" s="106" t="s">
        <v>294</v>
      </c>
      <c r="E6" s="106" t="s">
        <v>295</v>
      </c>
      <c r="F6" s="106" t="s">
        <v>297</v>
      </c>
      <c r="G6" s="106" t="s">
        <v>368</v>
      </c>
      <c r="H6" s="106" t="s">
        <v>298</v>
      </c>
      <c r="I6" s="106" t="s">
        <v>299</v>
      </c>
      <c r="J6" s="106" t="s">
        <v>300</v>
      </c>
      <c r="K6" s="106" t="s">
        <v>301</v>
      </c>
      <c r="L6" s="106" t="s">
        <v>302</v>
      </c>
      <c r="M6" s="106" t="s">
        <v>303</v>
      </c>
      <c r="N6" s="106" t="s">
        <v>304</v>
      </c>
      <c r="O6" s="106" t="s">
        <v>305</v>
      </c>
      <c r="P6" s="106" t="s">
        <v>306</v>
      </c>
      <c r="Q6" s="106" t="s">
        <v>307</v>
      </c>
      <c r="R6" s="106" t="s">
        <v>308</v>
      </c>
      <c r="S6" s="106" t="s">
        <v>309</v>
      </c>
      <c r="T6" s="106" t="s">
        <v>310</v>
      </c>
      <c r="U6" s="143" t="s">
        <v>369</v>
      </c>
      <c r="V6" s="143" t="s">
        <v>370</v>
      </c>
    </row>
    <row r="7" spans="1:22" x14ac:dyDescent="0.25">
      <c r="A7" s="201" t="s">
        <v>319</v>
      </c>
      <c r="B7" s="144" t="s">
        <v>118</v>
      </c>
      <c r="C7" s="144" t="s">
        <v>312</v>
      </c>
      <c r="D7" s="145" t="s">
        <v>329</v>
      </c>
      <c r="E7" s="146" t="s">
        <v>371</v>
      </c>
      <c r="F7" s="144" t="s">
        <v>331</v>
      </c>
      <c r="G7" s="144" t="s">
        <v>346</v>
      </c>
      <c r="H7" s="147">
        <f>I7+J7+K7+L7+M7+N7+O7+P7+Q7+R7+S7+T7</f>
        <v>27902</v>
      </c>
      <c r="I7" s="147">
        <f>1072+2400</f>
        <v>3472</v>
      </c>
      <c r="J7" s="147">
        <v>3160</v>
      </c>
      <c r="K7" s="147">
        <v>2560</v>
      </c>
      <c r="L7" s="147">
        <v>3610</v>
      </c>
      <c r="M7" s="147">
        <v>3160</v>
      </c>
      <c r="N7" s="147"/>
      <c r="O7" s="147"/>
      <c r="P7" s="147"/>
      <c r="Q7" s="147">
        <v>3610</v>
      </c>
      <c r="R7" s="147">
        <v>3460</v>
      </c>
      <c r="S7" s="147">
        <v>2260</v>
      </c>
      <c r="T7" s="147">
        <v>2610</v>
      </c>
      <c r="U7" s="9">
        <v>120660</v>
      </c>
      <c r="V7" s="9">
        <v>26330</v>
      </c>
    </row>
    <row r="8" spans="1:22" x14ac:dyDescent="0.25">
      <c r="A8" s="201"/>
      <c r="B8" s="144" t="s">
        <v>118</v>
      </c>
      <c r="C8" s="144" t="s">
        <v>312</v>
      </c>
      <c r="D8" s="145" t="s">
        <v>329</v>
      </c>
      <c r="E8" s="146" t="s">
        <v>371</v>
      </c>
      <c r="F8" s="144" t="s">
        <v>331</v>
      </c>
      <c r="G8" s="144" t="s">
        <v>372</v>
      </c>
      <c r="H8" s="147">
        <f>I8+J8+K8+L8+M8+N8+O8+P8+Q8+R8+S8+T8</f>
        <v>83708</v>
      </c>
      <c r="I8" s="147">
        <f>7250-82</f>
        <v>7168</v>
      </c>
      <c r="J8" s="147">
        <v>9510</v>
      </c>
      <c r="K8" s="147">
        <v>7700</v>
      </c>
      <c r="L8" s="147">
        <v>10870</v>
      </c>
      <c r="M8" s="147">
        <v>9510</v>
      </c>
      <c r="N8" s="147"/>
      <c r="O8" s="147"/>
      <c r="P8" s="147"/>
      <c r="Q8" s="147">
        <v>10870</v>
      </c>
      <c r="R8" s="147">
        <v>10420</v>
      </c>
      <c r="S8" s="147">
        <v>6790</v>
      </c>
      <c r="T8" s="147">
        <v>10870</v>
      </c>
      <c r="U8" s="9"/>
      <c r="V8" s="9"/>
    </row>
    <row r="9" spans="1:22" x14ac:dyDescent="0.25">
      <c r="A9" s="201"/>
      <c r="B9" s="148" t="s">
        <v>118</v>
      </c>
      <c r="C9" s="149" t="s">
        <v>312</v>
      </c>
      <c r="D9" s="145" t="s">
        <v>329</v>
      </c>
      <c r="E9" s="146" t="s">
        <v>371</v>
      </c>
      <c r="F9" s="144" t="s">
        <v>331</v>
      </c>
      <c r="G9" s="144" t="s">
        <v>315</v>
      </c>
      <c r="H9" s="147">
        <f>I9+J9+K9+L9+M9+N9+O9+P9+Q9+R9+S9+T9</f>
        <v>0</v>
      </c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</row>
    <row r="10" spans="1:22" x14ac:dyDescent="0.25">
      <c r="A10" s="201"/>
      <c r="B10" s="216" t="s">
        <v>318</v>
      </c>
      <c r="C10" s="217"/>
      <c r="D10" s="217"/>
      <c r="E10" s="218"/>
      <c r="F10" s="144"/>
      <c r="G10" s="144"/>
      <c r="H10" s="44">
        <f>SUM(H7:H9)</f>
        <v>111610</v>
      </c>
      <c r="I10" s="44">
        <f t="shared" ref="I10:V10" si="0">SUM(I7:I9)</f>
        <v>10640</v>
      </c>
      <c r="J10" s="44">
        <f t="shared" si="0"/>
        <v>12670</v>
      </c>
      <c r="K10" s="44">
        <f t="shared" si="0"/>
        <v>10260</v>
      </c>
      <c r="L10" s="44">
        <f t="shared" si="0"/>
        <v>14480</v>
      </c>
      <c r="M10" s="44">
        <f t="shared" si="0"/>
        <v>12670</v>
      </c>
      <c r="N10" s="44">
        <f t="shared" si="0"/>
        <v>0</v>
      </c>
      <c r="O10" s="44">
        <f t="shared" si="0"/>
        <v>0</v>
      </c>
      <c r="P10" s="44">
        <f t="shared" si="0"/>
        <v>0</v>
      </c>
      <c r="Q10" s="44">
        <f t="shared" si="0"/>
        <v>14480</v>
      </c>
      <c r="R10" s="44">
        <f t="shared" si="0"/>
        <v>13880</v>
      </c>
      <c r="S10" s="44">
        <f t="shared" si="0"/>
        <v>9050</v>
      </c>
      <c r="T10" s="44">
        <f t="shared" si="0"/>
        <v>13480</v>
      </c>
      <c r="U10" s="44">
        <f t="shared" si="0"/>
        <v>120660</v>
      </c>
      <c r="V10" s="44">
        <f t="shared" si="0"/>
        <v>26330</v>
      </c>
    </row>
    <row r="11" spans="1:22" ht="18" customHeight="1" x14ac:dyDescent="0.25">
      <c r="A11" s="215" t="s">
        <v>364</v>
      </c>
      <c r="B11" s="215"/>
      <c r="C11" s="215"/>
      <c r="D11" s="215"/>
      <c r="E11" s="215"/>
      <c r="F11" s="215"/>
      <c r="G11" s="215"/>
      <c r="H11" s="215"/>
      <c r="I11" s="215"/>
      <c r="J11" s="215"/>
      <c r="K11" s="150"/>
      <c r="L11" s="150"/>
      <c r="M11" s="1"/>
      <c r="N11" s="1"/>
      <c r="O11" s="1" t="s">
        <v>321</v>
      </c>
      <c r="P11" s="150"/>
      <c r="Q11" s="150"/>
      <c r="R11" s="150"/>
      <c r="S11" s="150"/>
      <c r="T11" s="150"/>
    </row>
    <row r="13" spans="1:22" hidden="1" x14ac:dyDescent="0.25">
      <c r="A13" t="s">
        <v>365</v>
      </c>
      <c r="O13" t="s">
        <v>366</v>
      </c>
    </row>
    <row r="14" spans="1:22" x14ac:dyDescent="0.25">
      <c r="I14" s="111"/>
      <c r="J14" s="111"/>
    </row>
    <row r="15" spans="1:22" x14ac:dyDescent="0.25">
      <c r="A15" s="112" t="s">
        <v>373</v>
      </c>
    </row>
    <row r="18" spans="1:7" x14ac:dyDescent="0.25">
      <c r="A18" s="138"/>
      <c r="B18" s="151"/>
      <c r="C18" s="151"/>
      <c r="D18" s="151"/>
      <c r="E18" s="152"/>
      <c r="F18" s="151"/>
      <c r="G18" s="151"/>
    </row>
    <row r="19" spans="1:7" x14ac:dyDescent="0.25">
      <c r="A19" s="138"/>
      <c r="B19" s="151"/>
      <c r="C19" s="151"/>
      <c r="D19" s="151"/>
      <c r="E19" s="152"/>
      <c r="F19" s="151"/>
      <c r="G19" s="151"/>
    </row>
    <row r="20" spans="1:7" x14ac:dyDescent="0.25">
      <c r="A20" s="138"/>
      <c r="B20" s="153"/>
      <c r="C20" s="153"/>
      <c r="D20" s="153"/>
      <c r="E20" s="153"/>
      <c r="F20" s="151"/>
      <c r="G20" s="151"/>
    </row>
  </sheetData>
  <mergeCells count="3">
    <mergeCell ref="A7:A10"/>
    <mergeCell ref="B10:E10"/>
    <mergeCell ref="A11:J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5"/>
  <sheetViews>
    <sheetView workbookViewId="0">
      <selection sqref="A1:XFD1048576"/>
    </sheetView>
  </sheetViews>
  <sheetFormatPr defaultColWidth="8.85546875" defaultRowHeight="15" x14ac:dyDescent="0.25"/>
  <cols>
    <col min="1" max="1" width="21.28515625" customWidth="1"/>
    <col min="2" max="2" width="4.42578125" customWidth="1"/>
    <col min="3" max="3" width="51.140625" customWidth="1"/>
    <col min="4" max="4" width="10.28515625" bestFit="1" customWidth="1"/>
    <col min="5" max="5" width="12.7109375" customWidth="1"/>
    <col min="6" max="6" width="10.7109375" customWidth="1"/>
    <col min="7" max="10" width="9.140625" bestFit="1" customWidth="1"/>
    <col min="11" max="13" width="9" bestFit="1" customWidth="1"/>
    <col min="14" max="15" width="8.5703125" customWidth="1"/>
    <col min="16" max="16" width="8.85546875" customWidth="1"/>
    <col min="257" max="257" width="21.28515625" customWidth="1"/>
    <col min="258" max="258" width="4.42578125" customWidth="1"/>
    <col min="259" max="259" width="51.140625" customWidth="1"/>
    <col min="260" max="260" width="10.28515625" bestFit="1" customWidth="1"/>
    <col min="261" max="261" width="12.7109375" customWidth="1"/>
    <col min="262" max="262" width="10.7109375" customWidth="1"/>
    <col min="263" max="266" width="9.140625" bestFit="1" customWidth="1"/>
    <col min="267" max="269" width="9" bestFit="1" customWidth="1"/>
    <col min="270" max="271" width="8.5703125" customWidth="1"/>
    <col min="272" max="272" width="8.85546875" customWidth="1"/>
    <col min="513" max="513" width="21.28515625" customWidth="1"/>
    <col min="514" max="514" width="4.42578125" customWidth="1"/>
    <col min="515" max="515" width="51.140625" customWidth="1"/>
    <col min="516" max="516" width="10.28515625" bestFit="1" customWidth="1"/>
    <col min="517" max="517" width="12.7109375" customWidth="1"/>
    <col min="518" max="518" width="10.7109375" customWidth="1"/>
    <col min="519" max="522" width="9.140625" bestFit="1" customWidth="1"/>
    <col min="523" max="525" width="9" bestFit="1" customWidth="1"/>
    <col min="526" max="527" width="8.5703125" customWidth="1"/>
    <col min="528" max="528" width="8.85546875" customWidth="1"/>
    <col min="769" max="769" width="21.28515625" customWidth="1"/>
    <col min="770" max="770" width="4.42578125" customWidth="1"/>
    <col min="771" max="771" width="51.140625" customWidth="1"/>
    <col min="772" max="772" width="10.28515625" bestFit="1" customWidth="1"/>
    <col min="773" max="773" width="12.7109375" customWidth="1"/>
    <col min="774" max="774" width="10.7109375" customWidth="1"/>
    <col min="775" max="778" width="9.140625" bestFit="1" customWidth="1"/>
    <col min="779" max="781" width="9" bestFit="1" customWidth="1"/>
    <col min="782" max="783" width="8.5703125" customWidth="1"/>
    <col min="784" max="784" width="8.85546875" customWidth="1"/>
    <col min="1025" max="1025" width="21.28515625" customWidth="1"/>
    <col min="1026" max="1026" width="4.42578125" customWidth="1"/>
    <col min="1027" max="1027" width="51.140625" customWidth="1"/>
    <col min="1028" max="1028" width="10.28515625" bestFit="1" customWidth="1"/>
    <col min="1029" max="1029" width="12.7109375" customWidth="1"/>
    <col min="1030" max="1030" width="10.7109375" customWidth="1"/>
    <col min="1031" max="1034" width="9.140625" bestFit="1" customWidth="1"/>
    <col min="1035" max="1037" width="9" bestFit="1" customWidth="1"/>
    <col min="1038" max="1039" width="8.5703125" customWidth="1"/>
    <col min="1040" max="1040" width="8.85546875" customWidth="1"/>
    <col min="1281" max="1281" width="21.28515625" customWidth="1"/>
    <col min="1282" max="1282" width="4.42578125" customWidth="1"/>
    <col min="1283" max="1283" width="51.140625" customWidth="1"/>
    <col min="1284" max="1284" width="10.28515625" bestFit="1" customWidth="1"/>
    <col min="1285" max="1285" width="12.7109375" customWidth="1"/>
    <col min="1286" max="1286" width="10.7109375" customWidth="1"/>
    <col min="1287" max="1290" width="9.140625" bestFit="1" customWidth="1"/>
    <col min="1291" max="1293" width="9" bestFit="1" customWidth="1"/>
    <col min="1294" max="1295" width="8.5703125" customWidth="1"/>
    <col min="1296" max="1296" width="8.85546875" customWidth="1"/>
    <col min="1537" max="1537" width="21.28515625" customWidth="1"/>
    <col min="1538" max="1538" width="4.42578125" customWidth="1"/>
    <col min="1539" max="1539" width="51.140625" customWidth="1"/>
    <col min="1540" max="1540" width="10.28515625" bestFit="1" customWidth="1"/>
    <col min="1541" max="1541" width="12.7109375" customWidth="1"/>
    <col min="1542" max="1542" width="10.7109375" customWidth="1"/>
    <col min="1543" max="1546" width="9.140625" bestFit="1" customWidth="1"/>
    <col min="1547" max="1549" width="9" bestFit="1" customWidth="1"/>
    <col min="1550" max="1551" width="8.5703125" customWidth="1"/>
    <col min="1552" max="1552" width="8.85546875" customWidth="1"/>
    <col min="1793" max="1793" width="21.28515625" customWidth="1"/>
    <col min="1794" max="1794" width="4.42578125" customWidth="1"/>
    <col min="1795" max="1795" width="51.140625" customWidth="1"/>
    <col min="1796" max="1796" width="10.28515625" bestFit="1" customWidth="1"/>
    <col min="1797" max="1797" width="12.7109375" customWidth="1"/>
    <col min="1798" max="1798" width="10.7109375" customWidth="1"/>
    <col min="1799" max="1802" width="9.140625" bestFit="1" customWidth="1"/>
    <col min="1803" max="1805" width="9" bestFit="1" customWidth="1"/>
    <col min="1806" max="1807" width="8.5703125" customWidth="1"/>
    <col min="1808" max="1808" width="8.85546875" customWidth="1"/>
    <col min="2049" max="2049" width="21.28515625" customWidth="1"/>
    <col min="2050" max="2050" width="4.42578125" customWidth="1"/>
    <col min="2051" max="2051" width="51.140625" customWidth="1"/>
    <col min="2052" max="2052" width="10.28515625" bestFit="1" customWidth="1"/>
    <col min="2053" max="2053" width="12.7109375" customWidth="1"/>
    <col min="2054" max="2054" width="10.7109375" customWidth="1"/>
    <col min="2055" max="2058" width="9.140625" bestFit="1" customWidth="1"/>
    <col min="2059" max="2061" width="9" bestFit="1" customWidth="1"/>
    <col min="2062" max="2063" width="8.5703125" customWidth="1"/>
    <col min="2064" max="2064" width="8.85546875" customWidth="1"/>
    <col min="2305" max="2305" width="21.28515625" customWidth="1"/>
    <col min="2306" max="2306" width="4.42578125" customWidth="1"/>
    <col min="2307" max="2307" width="51.140625" customWidth="1"/>
    <col min="2308" max="2308" width="10.28515625" bestFit="1" customWidth="1"/>
    <col min="2309" max="2309" width="12.7109375" customWidth="1"/>
    <col min="2310" max="2310" width="10.7109375" customWidth="1"/>
    <col min="2311" max="2314" width="9.140625" bestFit="1" customWidth="1"/>
    <col min="2315" max="2317" width="9" bestFit="1" customWidth="1"/>
    <col min="2318" max="2319" width="8.5703125" customWidth="1"/>
    <col min="2320" max="2320" width="8.85546875" customWidth="1"/>
    <col min="2561" max="2561" width="21.28515625" customWidth="1"/>
    <col min="2562" max="2562" width="4.42578125" customWidth="1"/>
    <col min="2563" max="2563" width="51.140625" customWidth="1"/>
    <col min="2564" max="2564" width="10.28515625" bestFit="1" customWidth="1"/>
    <col min="2565" max="2565" width="12.7109375" customWidth="1"/>
    <col min="2566" max="2566" width="10.7109375" customWidth="1"/>
    <col min="2567" max="2570" width="9.140625" bestFit="1" customWidth="1"/>
    <col min="2571" max="2573" width="9" bestFit="1" customWidth="1"/>
    <col min="2574" max="2575" width="8.5703125" customWidth="1"/>
    <col min="2576" max="2576" width="8.85546875" customWidth="1"/>
    <col min="2817" max="2817" width="21.28515625" customWidth="1"/>
    <col min="2818" max="2818" width="4.42578125" customWidth="1"/>
    <col min="2819" max="2819" width="51.140625" customWidth="1"/>
    <col min="2820" max="2820" width="10.28515625" bestFit="1" customWidth="1"/>
    <col min="2821" max="2821" width="12.7109375" customWidth="1"/>
    <col min="2822" max="2822" width="10.7109375" customWidth="1"/>
    <col min="2823" max="2826" width="9.140625" bestFit="1" customWidth="1"/>
    <col min="2827" max="2829" width="9" bestFit="1" customWidth="1"/>
    <col min="2830" max="2831" width="8.5703125" customWidth="1"/>
    <col min="2832" max="2832" width="8.85546875" customWidth="1"/>
    <col min="3073" max="3073" width="21.28515625" customWidth="1"/>
    <col min="3074" max="3074" width="4.42578125" customWidth="1"/>
    <col min="3075" max="3075" width="51.140625" customWidth="1"/>
    <col min="3076" max="3076" width="10.28515625" bestFit="1" customWidth="1"/>
    <col min="3077" max="3077" width="12.7109375" customWidth="1"/>
    <col min="3078" max="3078" width="10.7109375" customWidth="1"/>
    <col min="3079" max="3082" width="9.140625" bestFit="1" customWidth="1"/>
    <col min="3083" max="3085" width="9" bestFit="1" customWidth="1"/>
    <col min="3086" max="3087" width="8.5703125" customWidth="1"/>
    <col min="3088" max="3088" width="8.85546875" customWidth="1"/>
    <col min="3329" max="3329" width="21.28515625" customWidth="1"/>
    <col min="3330" max="3330" width="4.42578125" customWidth="1"/>
    <col min="3331" max="3331" width="51.140625" customWidth="1"/>
    <col min="3332" max="3332" width="10.28515625" bestFit="1" customWidth="1"/>
    <col min="3333" max="3333" width="12.7109375" customWidth="1"/>
    <col min="3334" max="3334" width="10.7109375" customWidth="1"/>
    <col min="3335" max="3338" width="9.140625" bestFit="1" customWidth="1"/>
    <col min="3339" max="3341" width="9" bestFit="1" customWidth="1"/>
    <col min="3342" max="3343" width="8.5703125" customWidth="1"/>
    <col min="3344" max="3344" width="8.85546875" customWidth="1"/>
    <col min="3585" max="3585" width="21.28515625" customWidth="1"/>
    <col min="3586" max="3586" width="4.42578125" customWidth="1"/>
    <col min="3587" max="3587" width="51.140625" customWidth="1"/>
    <col min="3588" max="3588" width="10.28515625" bestFit="1" customWidth="1"/>
    <col min="3589" max="3589" width="12.7109375" customWidth="1"/>
    <col min="3590" max="3590" width="10.7109375" customWidth="1"/>
    <col min="3591" max="3594" width="9.140625" bestFit="1" customWidth="1"/>
    <col min="3595" max="3597" width="9" bestFit="1" customWidth="1"/>
    <col min="3598" max="3599" width="8.5703125" customWidth="1"/>
    <col min="3600" max="3600" width="8.85546875" customWidth="1"/>
    <col min="3841" max="3841" width="21.28515625" customWidth="1"/>
    <col min="3842" max="3842" width="4.42578125" customWidth="1"/>
    <col min="3843" max="3843" width="51.140625" customWidth="1"/>
    <col min="3844" max="3844" width="10.28515625" bestFit="1" customWidth="1"/>
    <col min="3845" max="3845" width="12.7109375" customWidth="1"/>
    <col min="3846" max="3846" width="10.7109375" customWidth="1"/>
    <col min="3847" max="3850" width="9.140625" bestFit="1" customWidth="1"/>
    <col min="3851" max="3853" width="9" bestFit="1" customWidth="1"/>
    <col min="3854" max="3855" width="8.5703125" customWidth="1"/>
    <col min="3856" max="3856" width="8.85546875" customWidth="1"/>
    <col min="4097" max="4097" width="21.28515625" customWidth="1"/>
    <col min="4098" max="4098" width="4.42578125" customWidth="1"/>
    <col min="4099" max="4099" width="51.140625" customWidth="1"/>
    <col min="4100" max="4100" width="10.28515625" bestFit="1" customWidth="1"/>
    <col min="4101" max="4101" width="12.7109375" customWidth="1"/>
    <col min="4102" max="4102" width="10.7109375" customWidth="1"/>
    <col min="4103" max="4106" width="9.140625" bestFit="1" customWidth="1"/>
    <col min="4107" max="4109" width="9" bestFit="1" customWidth="1"/>
    <col min="4110" max="4111" width="8.5703125" customWidth="1"/>
    <col min="4112" max="4112" width="8.85546875" customWidth="1"/>
    <col min="4353" max="4353" width="21.28515625" customWidth="1"/>
    <col min="4354" max="4354" width="4.42578125" customWidth="1"/>
    <col min="4355" max="4355" width="51.140625" customWidth="1"/>
    <col min="4356" max="4356" width="10.28515625" bestFit="1" customWidth="1"/>
    <col min="4357" max="4357" width="12.7109375" customWidth="1"/>
    <col min="4358" max="4358" width="10.7109375" customWidth="1"/>
    <col min="4359" max="4362" width="9.140625" bestFit="1" customWidth="1"/>
    <col min="4363" max="4365" width="9" bestFit="1" customWidth="1"/>
    <col min="4366" max="4367" width="8.5703125" customWidth="1"/>
    <col min="4368" max="4368" width="8.85546875" customWidth="1"/>
    <col min="4609" max="4609" width="21.28515625" customWidth="1"/>
    <col min="4610" max="4610" width="4.42578125" customWidth="1"/>
    <col min="4611" max="4611" width="51.140625" customWidth="1"/>
    <col min="4612" max="4612" width="10.28515625" bestFit="1" customWidth="1"/>
    <col min="4613" max="4613" width="12.7109375" customWidth="1"/>
    <col min="4614" max="4614" width="10.7109375" customWidth="1"/>
    <col min="4615" max="4618" width="9.140625" bestFit="1" customWidth="1"/>
    <col min="4619" max="4621" width="9" bestFit="1" customWidth="1"/>
    <col min="4622" max="4623" width="8.5703125" customWidth="1"/>
    <col min="4624" max="4624" width="8.85546875" customWidth="1"/>
    <col min="4865" max="4865" width="21.28515625" customWidth="1"/>
    <col min="4866" max="4866" width="4.42578125" customWidth="1"/>
    <col min="4867" max="4867" width="51.140625" customWidth="1"/>
    <col min="4868" max="4868" width="10.28515625" bestFit="1" customWidth="1"/>
    <col min="4869" max="4869" width="12.7109375" customWidth="1"/>
    <col min="4870" max="4870" width="10.7109375" customWidth="1"/>
    <col min="4871" max="4874" width="9.140625" bestFit="1" customWidth="1"/>
    <col min="4875" max="4877" width="9" bestFit="1" customWidth="1"/>
    <col min="4878" max="4879" width="8.5703125" customWidth="1"/>
    <col min="4880" max="4880" width="8.85546875" customWidth="1"/>
    <col min="5121" max="5121" width="21.28515625" customWidth="1"/>
    <col min="5122" max="5122" width="4.42578125" customWidth="1"/>
    <col min="5123" max="5123" width="51.140625" customWidth="1"/>
    <col min="5124" max="5124" width="10.28515625" bestFit="1" customWidth="1"/>
    <col min="5125" max="5125" width="12.7109375" customWidth="1"/>
    <col min="5126" max="5126" width="10.7109375" customWidth="1"/>
    <col min="5127" max="5130" width="9.140625" bestFit="1" customWidth="1"/>
    <col min="5131" max="5133" width="9" bestFit="1" customWidth="1"/>
    <col min="5134" max="5135" width="8.5703125" customWidth="1"/>
    <col min="5136" max="5136" width="8.85546875" customWidth="1"/>
    <col min="5377" max="5377" width="21.28515625" customWidth="1"/>
    <col min="5378" max="5378" width="4.42578125" customWidth="1"/>
    <col min="5379" max="5379" width="51.140625" customWidth="1"/>
    <col min="5380" max="5380" width="10.28515625" bestFit="1" customWidth="1"/>
    <col min="5381" max="5381" width="12.7109375" customWidth="1"/>
    <col min="5382" max="5382" width="10.7109375" customWidth="1"/>
    <col min="5383" max="5386" width="9.140625" bestFit="1" customWidth="1"/>
    <col min="5387" max="5389" width="9" bestFit="1" customWidth="1"/>
    <col min="5390" max="5391" width="8.5703125" customWidth="1"/>
    <col min="5392" max="5392" width="8.85546875" customWidth="1"/>
    <col min="5633" max="5633" width="21.28515625" customWidth="1"/>
    <col min="5634" max="5634" width="4.42578125" customWidth="1"/>
    <col min="5635" max="5635" width="51.140625" customWidth="1"/>
    <col min="5636" max="5636" width="10.28515625" bestFit="1" customWidth="1"/>
    <col min="5637" max="5637" width="12.7109375" customWidth="1"/>
    <col min="5638" max="5638" width="10.7109375" customWidth="1"/>
    <col min="5639" max="5642" width="9.140625" bestFit="1" customWidth="1"/>
    <col min="5643" max="5645" width="9" bestFit="1" customWidth="1"/>
    <col min="5646" max="5647" width="8.5703125" customWidth="1"/>
    <col min="5648" max="5648" width="8.85546875" customWidth="1"/>
    <col min="5889" max="5889" width="21.28515625" customWidth="1"/>
    <col min="5890" max="5890" width="4.42578125" customWidth="1"/>
    <col min="5891" max="5891" width="51.140625" customWidth="1"/>
    <col min="5892" max="5892" width="10.28515625" bestFit="1" customWidth="1"/>
    <col min="5893" max="5893" width="12.7109375" customWidth="1"/>
    <col min="5894" max="5894" width="10.7109375" customWidth="1"/>
    <col min="5895" max="5898" width="9.140625" bestFit="1" customWidth="1"/>
    <col min="5899" max="5901" width="9" bestFit="1" customWidth="1"/>
    <col min="5902" max="5903" width="8.5703125" customWidth="1"/>
    <col min="5904" max="5904" width="8.85546875" customWidth="1"/>
    <col min="6145" max="6145" width="21.28515625" customWidth="1"/>
    <col min="6146" max="6146" width="4.42578125" customWidth="1"/>
    <col min="6147" max="6147" width="51.140625" customWidth="1"/>
    <col min="6148" max="6148" width="10.28515625" bestFit="1" customWidth="1"/>
    <col min="6149" max="6149" width="12.7109375" customWidth="1"/>
    <col min="6150" max="6150" width="10.7109375" customWidth="1"/>
    <col min="6151" max="6154" width="9.140625" bestFit="1" customWidth="1"/>
    <col min="6155" max="6157" width="9" bestFit="1" customWidth="1"/>
    <col min="6158" max="6159" width="8.5703125" customWidth="1"/>
    <col min="6160" max="6160" width="8.85546875" customWidth="1"/>
    <col min="6401" max="6401" width="21.28515625" customWidth="1"/>
    <col min="6402" max="6402" width="4.42578125" customWidth="1"/>
    <col min="6403" max="6403" width="51.140625" customWidth="1"/>
    <col min="6404" max="6404" width="10.28515625" bestFit="1" customWidth="1"/>
    <col min="6405" max="6405" width="12.7109375" customWidth="1"/>
    <col min="6406" max="6406" width="10.7109375" customWidth="1"/>
    <col min="6407" max="6410" width="9.140625" bestFit="1" customWidth="1"/>
    <col min="6411" max="6413" width="9" bestFit="1" customWidth="1"/>
    <col min="6414" max="6415" width="8.5703125" customWidth="1"/>
    <col min="6416" max="6416" width="8.85546875" customWidth="1"/>
    <col min="6657" max="6657" width="21.28515625" customWidth="1"/>
    <col min="6658" max="6658" width="4.42578125" customWidth="1"/>
    <col min="6659" max="6659" width="51.140625" customWidth="1"/>
    <col min="6660" max="6660" width="10.28515625" bestFit="1" customWidth="1"/>
    <col min="6661" max="6661" width="12.7109375" customWidth="1"/>
    <col min="6662" max="6662" width="10.7109375" customWidth="1"/>
    <col min="6663" max="6666" width="9.140625" bestFit="1" customWidth="1"/>
    <col min="6667" max="6669" width="9" bestFit="1" customWidth="1"/>
    <col min="6670" max="6671" width="8.5703125" customWidth="1"/>
    <col min="6672" max="6672" width="8.85546875" customWidth="1"/>
    <col min="6913" max="6913" width="21.28515625" customWidth="1"/>
    <col min="6914" max="6914" width="4.42578125" customWidth="1"/>
    <col min="6915" max="6915" width="51.140625" customWidth="1"/>
    <col min="6916" max="6916" width="10.28515625" bestFit="1" customWidth="1"/>
    <col min="6917" max="6917" width="12.7109375" customWidth="1"/>
    <col min="6918" max="6918" width="10.7109375" customWidth="1"/>
    <col min="6919" max="6922" width="9.140625" bestFit="1" customWidth="1"/>
    <col min="6923" max="6925" width="9" bestFit="1" customWidth="1"/>
    <col min="6926" max="6927" width="8.5703125" customWidth="1"/>
    <col min="6928" max="6928" width="8.85546875" customWidth="1"/>
    <col min="7169" max="7169" width="21.28515625" customWidth="1"/>
    <col min="7170" max="7170" width="4.42578125" customWidth="1"/>
    <col min="7171" max="7171" width="51.140625" customWidth="1"/>
    <col min="7172" max="7172" width="10.28515625" bestFit="1" customWidth="1"/>
    <col min="7173" max="7173" width="12.7109375" customWidth="1"/>
    <col min="7174" max="7174" width="10.7109375" customWidth="1"/>
    <col min="7175" max="7178" width="9.140625" bestFit="1" customWidth="1"/>
    <col min="7179" max="7181" width="9" bestFit="1" customWidth="1"/>
    <col min="7182" max="7183" width="8.5703125" customWidth="1"/>
    <col min="7184" max="7184" width="8.85546875" customWidth="1"/>
    <col min="7425" max="7425" width="21.28515625" customWidth="1"/>
    <col min="7426" max="7426" width="4.42578125" customWidth="1"/>
    <col min="7427" max="7427" width="51.140625" customWidth="1"/>
    <col min="7428" max="7428" width="10.28515625" bestFit="1" customWidth="1"/>
    <col min="7429" max="7429" width="12.7109375" customWidth="1"/>
    <col min="7430" max="7430" width="10.7109375" customWidth="1"/>
    <col min="7431" max="7434" width="9.140625" bestFit="1" customWidth="1"/>
    <col min="7435" max="7437" width="9" bestFit="1" customWidth="1"/>
    <col min="7438" max="7439" width="8.5703125" customWidth="1"/>
    <col min="7440" max="7440" width="8.85546875" customWidth="1"/>
    <col min="7681" max="7681" width="21.28515625" customWidth="1"/>
    <col min="7682" max="7682" width="4.42578125" customWidth="1"/>
    <col min="7683" max="7683" width="51.140625" customWidth="1"/>
    <col min="7684" max="7684" width="10.28515625" bestFit="1" customWidth="1"/>
    <col min="7685" max="7685" width="12.7109375" customWidth="1"/>
    <col min="7686" max="7686" width="10.7109375" customWidth="1"/>
    <col min="7687" max="7690" width="9.140625" bestFit="1" customWidth="1"/>
    <col min="7691" max="7693" width="9" bestFit="1" customWidth="1"/>
    <col min="7694" max="7695" width="8.5703125" customWidth="1"/>
    <col min="7696" max="7696" width="8.85546875" customWidth="1"/>
    <col min="7937" max="7937" width="21.28515625" customWidth="1"/>
    <col min="7938" max="7938" width="4.42578125" customWidth="1"/>
    <col min="7939" max="7939" width="51.140625" customWidth="1"/>
    <col min="7940" max="7940" width="10.28515625" bestFit="1" customWidth="1"/>
    <col min="7941" max="7941" width="12.7109375" customWidth="1"/>
    <col min="7942" max="7942" width="10.7109375" customWidth="1"/>
    <col min="7943" max="7946" width="9.140625" bestFit="1" customWidth="1"/>
    <col min="7947" max="7949" width="9" bestFit="1" customWidth="1"/>
    <col min="7950" max="7951" width="8.5703125" customWidth="1"/>
    <col min="7952" max="7952" width="8.85546875" customWidth="1"/>
    <col min="8193" max="8193" width="21.28515625" customWidth="1"/>
    <col min="8194" max="8194" width="4.42578125" customWidth="1"/>
    <col min="8195" max="8195" width="51.140625" customWidth="1"/>
    <col min="8196" max="8196" width="10.28515625" bestFit="1" customWidth="1"/>
    <col min="8197" max="8197" width="12.7109375" customWidth="1"/>
    <col min="8198" max="8198" width="10.7109375" customWidth="1"/>
    <col min="8199" max="8202" width="9.140625" bestFit="1" customWidth="1"/>
    <col min="8203" max="8205" width="9" bestFit="1" customWidth="1"/>
    <col min="8206" max="8207" width="8.5703125" customWidth="1"/>
    <col min="8208" max="8208" width="8.85546875" customWidth="1"/>
    <col min="8449" max="8449" width="21.28515625" customWidth="1"/>
    <col min="8450" max="8450" width="4.42578125" customWidth="1"/>
    <col min="8451" max="8451" width="51.140625" customWidth="1"/>
    <col min="8452" max="8452" width="10.28515625" bestFit="1" customWidth="1"/>
    <col min="8453" max="8453" width="12.7109375" customWidth="1"/>
    <col min="8454" max="8454" width="10.7109375" customWidth="1"/>
    <col min="8455" max="8458" width="9.140625" bestFit="1" customWidth="1"/>
    <col min="8459" max="8461" width="9" bestFit="1" customWidth="1"/>
    <col min="8462" max="8463" width="8.5703125" customWidth="1"/>
    <col min="8464" max="8464" width="8.85546875" customWidth="1"/>
    <col min="8705" max="8705" width="21.28515625" customWidth="1"/>
    <col min="8706" max="8706" width="4.42578125" customWidth="1"/>
    <col min="8707" max="8707" width="51.140625" customWidth="1"/>
    <col min="8708" max="8708" width="10.28515625" bestFit="1" customWidth="1"/>
    <col min="8709" max="8709" width="12.7109375" customWidth="1"/>
    <col min="8710" max="8710" width="10.7109375" customWidth="1"/>
    <col min="8711" max="8714" width="9.140625" bestFit="1" customWidth="1"/>
    <col min="8715" max="8717" width="9" bestFit="1" customWidth="1"/>
    <col min="8718" max="8719" width="8.5703125" customWidth="1"/>
    <col min="8720" max="8720" width="8.85546875" customWidth="1"/>
    <col min="8961" max="8961" width="21.28515625" customWidth="1"/>
    <col min="8962" max="8962" width="4.42578125" customWidth="1"/>
    <col min="8963" max="8963" width="51.140625" customWidth="1"/>
    <col min="8964" max="8964" width="10.28515625" bestFit="1" customWidth="1"/>
    <col min="8965" max="8965" width="12.7109375" customWidth="1"/>
    <col min="8966" max="8966" width="10.7109375" customWidth="1"/>
    <col min="8967" max="8970" width="9.140625" bestFit="1" customWidth="1"/>
    <col min="8971" max="8973" width="9" bestFit="1" customWidth="1"/>
    <col min="8974" max="8975" width="8.5703125" customWidth="1"/>
    <col min="8976" max="8976" width="8.85546875" customWidth="1"/>
    <col min="9217" max="9217" width="21.28515625" customWidth="1"/>
    <col min="9218" max="9218" width="4.42578125" customWidth="1"/>
    <col min="9219" max="9219" width="51.140625" customWidth="1"/>
    <col min="9220" max="9220" width="10.28515625" bestFit="1" customWidth="1"/>
    <col min="9221" max="9221" width="12.7109375" customWidth="1"/>
    <col min="9222" max="9222" width="10.7109375" customWidth="1"/>
    <col min="9223" max="9226" width="9.140625" bestFit="1" customWidth="1"/>
    <col min="9227" max="9229" width="9" bestFit="1" customWidth="1"/>
    <col min="9230" max="9231" width="8.5703125" customWidth="1"/>
    <col min="9232" max="9232" width="8.85546875" customWidth="1"/>
    <col min="9473" max="9473" width="21.28515625" customWidth="1"/>
    <col min="9474" max="9474" width="4.42578125" customWidth="1"/>
    <col min="9475" max="9475" width="51.140625" customWidth="1"/>
    <col min="9476" max="9476" width="10.28515625" bestFit="1" customWidth="1"/>
    <col min="9477" max="9477" width="12.7109375" customWidth="1"/>
    <col min="9478" max="9478" width="10.7109375" customWidth="1"/>
    <col min="9479" max="9482" width="9.140625" bestFit="1" customWidth="1"/>
    <col min="9483" max="9485" width="9" bestFit="1" customWidth="1"/>
    <col min="9486" max="9487" width="8.5703125" customWidth="1"/>
    <col min="9488" max="9488" width="8.85546875" customWidth="1"/>
    <col min="9729" max="9729" width="21.28515625" customWidth="1"/>
    <col min="9730" max="9730" width="4.42578125" customWidth="1"/>
    <col min="9731" max="9731" width="51.140625" customWidth="1"/>
    <col min="9732" max="9732" width="10.28515625" bestFit="1" customWidth="1"/>
    <col min="9733" max="9733" width="12.7109375" customWidth="1"/>
    <col min="9734" max="9734" width="10.7109375" customWidth="1"/>
    <col min="9735" max="9738" width="9.140625" bestFit="1" customWidth="1"/>
    <col min="9739" max="9741" width="9" bestFit="1" customWidth="1"/>
    <col min="9742" max="9743" width="8.5703125" customWidth="1"/>
    <col min="9744" max="9744" width="8.85546875" customWidth="1"/>
    <col min="9985" max="9985" width="21.28515625" customWidth="1"/>
    <col min="9986" max="9986" width="4.42578125" customWidth="1"/>
    <col min="9987" max="9987" width="51.140625" customWidth="1"/>
    <col min="9988" max="9988" width="10.28515625" bestFit="1" customWidth="1"/>
    <col min="9989" max="9989" width="12.7109375" customWidth="1"/>
    <col min="9990" max="9990" width="10.7109375" customWidth="1"/>
    <col min="9991" max="9994" width="9.140625" bestFit="1" customWidth="1"/>
    <col min="9995" max="9997" width="9" bestFit="1" customWidth="1"/>
    <col min="9998" max="9999" width="8.5703125" customWidth="1"/>
    <col min="10000" max="10000" width="8.85546875" customWidth="1"/>
    <col min="10241" max="10241" width="21.28515625" customWidth="1"/>
    <col min="10242" max="10242" width="4.42578125" customWidth="1"/>
    <col min="10243" max="10243" width="51.140625" customWidth="1"/>
    <col min="10244" max="10244" width="10.28515625" bestFit="1" customWidth="1"/>
    <col min="10245" max="10245" width="12.7109375" customWidth="1"/>
    <col min="10246" max="10246" width="10.7109375" customWidth="1"/>
    <col min="10247" max="10250" width="9.140625" bestFit="1" customWidth="1"/>
    <col min="10251" max="10253" width="9" bestFit="1" customWidth="1"/>
    <col min="10254" max="10255" width="8.5703125" customWidth="1"/>
    <col min="10256" max="10256" width="8.85546875" customWidth="1"/>
    <col min="10497" max="10497" width="21.28515625" customWidth="1"/>
    <col min="10498" max="10498" width="4.42578125" customWidth="1"/>
    <col min="10499" max="10499" width="51.140625" customWidth="1"/>
    <col min="10500" max="10500" width="10.28515625" bestFit="1" customWidth="1"/>
    <col min="10501" max="10501" width="12.7109375" customWidth="1"/>
    <col min="10502" max="10502" width="10.7109375" customWidth="1"/>
    <col min="10503" max="10506" width="9.140625" bestFit="1" customWidth="1"/>
    <col min="10507" max="10509" width="9" bestFit="1" customWidth="1"/>
    <col min="10510" max="10511" width="8.5703125" customWidth="1"/>
    <col min="10512" max="10512" width="8.85546875" customWidth="1"/>
    <col min="10753" max="10753" width="21.28515625" customWidth="1"/>
    <col min="10754" max="10754" width="4.42578125" customWidth="1"/>
    <col min="10755" max="10755" width="51.140625" customWidth="1"/>
    <col min="10756" max="10756" width="10.28515625" bestFit="1" customWidth="1"/>
    <col min="10757" max="10757" width="12.7109375" customWidth="1"/>
    <col min="10758" max="10758" width="10.7109375" customWidth="1"/>
    <col min="10759" max="10762" width="9.140625" bestFit="1" customWidth="1"/>
    <col min="10763" max="10765" width="9" bestFit="1" customWidth="1"/>
    <col min="10766" max="10767" width="8.5703125" customWidth="1"/>
    <col min="10768" max="10768" width="8.85546875" customWidth="1"/>
    <col min="11009" max="11009" width="21.28515625" customWidth="1"/>
    <col min="11010" max="11010" width="4.42578125" customWidth="1"/>
    <col min="11011" max="11011" width="51.140625" customWidth="1"/>
    <col min="11012" max="11012" width="10.28515625" bestFit="1" customWidth="1"/>
    <col min="11013" max="11013" width="12.7109375" customWidth="1"/>
    <col min="11014" max="11014" width="10.7109375" customWidth="1"/>
    <col min="11015" max="11018" width="9.140625" bestFit="1" customWidth="1"/>
    <col min="11019" max="11021" width="9" bestFit="1" customWidth="1"/>
    <col min="11022" max="11023" width="8.5703125" customWidth="1"/>
    <col min="11024" max="11024" width="8.85546875" customWidth="1"/>
    <col min="11265" max="11265" width="21.28515625" customWidth="1"/>
    <col min="11266" max="11266" width="4.42578125" customWidth="1"/>
    <col min="11267" max="11267" width="51.140625" customWidth="1"/>
    <col min="11268" max="11268" width="10.28515625" bestFit="1" customWidth="1"/>
    <col min="11269" max="11269" width="12.7109375" customWidth="1"/>
    <col min="11270" max="11270" width="10.7109375" customWidth="1"/>
    <col min="11271" max="11274" width="9.140625" bestFit="1" customWidth="1"/>
    <col min="11275" max="11277" width="9" bestFit="1" customWidth="1"/>
    <col min="11278" max="11279" width="8.5703125" customWidth="1"/>
    <col min="11280" max="11280" width="8.85546875" customWidth="1"/>
    <col min="11521" max="11521" width="21.28515625" customWidth="1"/>
    <col min="11522" max="11522" width="4.42578125" customWidth="1"/>
    <col min="11523" max="11523" width="51.140625" customWidth="1"/>
    <col min="11524" max="11524" width="10.28515625" bestFit="1" customWidth="1"/>
    <col min="11525" max="11525" width="12.7109375" customWidth="1"/>
    <col min="11526" max="11526" width="10.7109375" customWidth="1"/>
    <col min="11527" max="11530" width="9.140625" bestFit="1" customWidth="1"/>
    <col min="11531" max="11533" width="9" bestFit="1" customWidth="1"/>
    <col min="11534" max="11535" width="8.5703125" customWidth="1"/>
    <col min="11536" max="11536" width="8.85546875" customWidth="1"/>
    <col min="11777" max="11777" width="21.28515625" customWidth="1"/>
    <col min="11778" max="11778" width="4.42578125" customWidth="1"/>
    <col min="11779" max="11779" width="51.140625" customWidth="1"/>
    <col min="11780" max="11780" width="10.28515625" bestFit="1" customWidth="1"/>
    <col min="11781" max="11781" width="12.7109375" customWidth="1"/>
    <col min="11782" max="11782" width="10.7109375" customWidth="1"/>
    <col min="11783" max="11786" width="9.140625" bestFit="1" customWidth="1"/>
    <col min="11787" max="11789" width="9" bestFit="1" customWidth="1"/>
    <col min="11790" max="11791" width="8.5703125" customWidth="1"/>
    <col min="11792" max="11792" width="8.85546875" customWidth="1"/>
    <col min="12033" max="12033" width="21.28515625" customWidth="1"/>
    <col min="12034" max="12034" width="4.42578125" customWidth="1"/>
    <col min="12035" max="12035" width="51.140625" customWidth="1"/>
    <col min="12036" max="12036" width="10.28515625" bestFit="1" customWidth="1"/>
    <col min="12037" max="12037" width="12.7109375" customWidth="1"/>
    <col min="12038" max="12038" width="10.7109375" customWidth="1"/>
    <col min="12039" max="12042" width="9.140625" bestFit="1" customWidth="1"/>
    <col min="12043" max="12045" width="9" bestFit="1" customWidth="1"/>
    <col min="12046" max="12047" width="8.5703125" customWidth="1"/>
    <col min="12048" max="12048" width="8.85546875" customWidth="1"/>
    <col min="12289" max="12289" width="21.28515625" customWidth="1"/>
    <col min="12290" max="12290" width="4.42578125" customWidth="1"/>
    <col min="12291" max="12291" width="51.140625" customWidth="1"/>
    <col min="12292" max="12292" width="10.28515625" bestFit="1" customWidth="1"/>
    <col min="12293" max="12293" width="12.7109375" customWidth="1"/>
    <col min="12294" max="12294" width="10.7109375" customWidth="1"/>
    <col min="12295" max="12298" width="9.140625" bestFit="1" customWidth="1"/>
    <col min="12299" max="12301" width="9" bestFit="1" customWidth="1"/>
    <col min="12302" max="12303" width="8.5703125" customWidth="1"/>
    <col min="12304" max="12304" width="8.85546875" customWidth="1"/>
    <col min="12545" max="12545" width="21.28515625" customWidth="1"/>
    <col min="12546" max="12546" width="4.42578125" customWidth="1"/>
    <col min="12547" max="12547" width="51.140625" customWidth="1"/>
    <col min="12548" max="12548" width="10.28515625" bestFit="1" customWidth="1"/>
    <col min="12549" max="12549" width="12.7109375" customWidth="1"/>
    <col min="12550" max="12550" width="10.7109375" customWidth="1"/>
    <col min="12551" max="12554" width="9.140625" bestFit="1" customWidth="1"/>
    <col min="12555" max="12557" width="9" bestFit="1" customWidth="1"/>
    <col min="12558" max="12559" width="8.5703125" customWidth="1"/>
    <col min="12560" max="12560" width="8.85546875" customWidth="1"/>
    <col min="12801" max="12801" width="21.28515625" customWidth="1"/>
    <col min="12802" max="12802" width="4.42578125" customWidth="1"/>
    <col min="12803" max="12803" width="51.140625" customWidth="1"/>
    <col min="12804" max="12804" width="10.28515625" bestFit="1" customWidth="1"/>
    <col min="12805" max="12805" width="12.7109375" customWidth="1"/>
    <col min="12806" max="12806" width="10.7109375" customWidth="1"/>
    <col min="12807" max="12810" width="9.140625" bestFit="1" customWidth="1"/>
    <col min="12811" max="12813" width="9" bestFit="1" customWidth="1"/>
    <col min="12814" max="12815" width="8.5703125" customWidth="1"/>
    <col min="12816" max="12816" width="8.85546875" customWidth="1"/>
    <col min="13057" max="13057" width="21.28515625" customWidth="1"/>
    <col min="13058" max="13058" width="4.42578125" customWidth="1"/>
    <col min="13059" max="13059" width="51.140625" customWidth="1"/>
    <col min="13060" max="13060" width="10.28515625" bestFit="1" customWidth="1"/>
    <col min="13061" max="13061" width="12.7109375" customWidth="1"/>
    <col min="13062" max="13062" width="10.7109375" customWidth="1"/>
    <col min="13063" max="13066" width="9.140625" bestFit="1" customWidth="1"/>
    <col min="13067" max="13069" width="9" bestFit="1" customWidth="1"/>
    <col min="13070" max="13071" width="8.5703125" customWidth="1"/>
    <col min="13072" max="13072" width="8.85546875" customWidth="1"/>
    <col min="13313" max="13313" width="21.28515625" customWidth="1"/>
    <col min="13314" max="13314" width="4.42578125" customWidth="1"/>
    <col min="13315" max="13315" width="51.140625" customWidth="1"/>
    <col min="13316" max="13316" width="10.28515625" bestFit="1" customWidth="1"/>
    <col min="13317" max="13317" width="12.7109375" customWidth="1"/>
    <col min="13318" max="13318" width="10.7109375" customWidth="1"/>
    <col min="13319" max="13322" width="9.140625" bestFit="1" customWidth="1"/>
    <col min="13323" max="13325" width="9" bestFit="1" customWidth="1"/>
    <col min="13326" max="13327" width="8.5703125" customWidth="1"/>
    <col min="13328" max="13328" width="8.85546875" customWidth="1"/>
    <col min="13569" max="13569" width="21.28515625" customWidth="1"/>
    <col min="13570" max="13570" width="4.42578125" customWidth="1"/>
    <col min="13571" max="13571" width="51.140625" customWidth="1"/>
    <col min="13572" max="13572" width="10.28515625" bestFit="1" customWidth="1"/>
    <col min="13573" max="13573" width="12.7109375" customWidth="1"/>
    <col min="13574" max="13574" width="10.7109375" customWidth="1"/>
    <col min="13575" max="13578" width="9.140625" bestFit="1" customWidth="1"/>
    <col min="13579" max="13581" width="9" bestFit="1" customWidth="1"/>
    <col min="13582" max="13583" width="8.5703125" customWidth="1"/>
    <col min="13584" max="13584" width="8.85546875" customWidth="1"/>
    <col min="13825" max="13825" width="21.28515625" customWidth="1"/>
    <col min="13826" max="13826" width="4.42578125" customWidth="1"/>
    <col min="13827" max="13827" width="51.140625" customWidth="1"/>
    <col min="13828" max="13828" width="10.28515625" bestFit="1" customWidth="1"/>
    <col min="13829" max="13829" width="12.7109375" customWidth="1"/>
    <col min="13830" max="13830" width="10.7109375" customWidth="1"/>
    <col min="13831" max="13834" width="9.140625" bestFit="1" customWidth="1"/>
    <col min="13835" max="13837" width="9" bestFit="1" customWidth="1"/>
    <col min="13838" max="13839" width="8.5703125" customWidth="1"/>
    <col min="13840" max="13840" width="8.85546875" customWidth="1"/>
    <col min="14081" max="14081" width="21.28515625" customWidth="1"/>
    <col min="14082" max="14082" width="4.42578125" customWidth="1"/>
    <col min="14083" max="14083" width="51.140625" customWidth="1"/>
    <col min="14084" max="14084" width="10.28515625" bestFit="1" customWidth="1"/>
    <col min="14085" max="14085" width="12.7109375" customWidth="1"/>
    <col min="14086" max="14086" width="10.7109375" customWidth="1"/>
    <col min="14087" max="14090" width="9.140625" bestFit="1" customWidth="1"/>
    <col min="14091" max="14093" width="9" bestFit="1" customWidth="1"/>
    <col min="14094" max="14095" width="8.5703125" customWidth="1"/>
    <col min="14096" max="14096" width="8.85546875" customWidth="1"/>
    <col min="14337" max="14337" width="21.28515625" customWidth="1"/>
    <col min="14338" max="14338" width="4.42578125" customWidth="1"/>
    <col min="14339" max="14339" width="51.140625" customWidth="1"/>
    <col min="14340" max="14340" width="10.28515625" bestFit="1" customWidth="1"/>
    <col min="14341" max="14341" width="12.7109375" customWidth="1"/>
    <col min="14342" max="14342" width="10.7109375" customWidth="1"/>
    <col min="14343" max="14346" width="9.140625" bestFit="1" customWidth="1"/>
    <col min="14347" max="14349" width="9" bestFit="1" customWidth="1"/>
    <col min="14350" max="14351" width="8.5703125" customWidth="1"/>
    <col min="14352" max="14352" width="8.85546875" customWidth="1"/>
    <col min="14593" max="14593" width="21.28515625" customWidth="1"/>
    <col min="14594" max="14594" width="4.42578125" customWidth="1"/>
    <col min="14595" max="14595" width="51.140625" customWidth="1"/>
    <col min="14596" max="14596" width="10.28515625" bestFit="1" customWidth="1"/>
    <col min="14597" max="14597" width="12.7109375" customWidth="1"/>
    <col min="14598" max="14598" width="10.7109375" customWidth="1"/>
    <col min="14599" max="14602" width="9.140625" bestFit="1" customWidth="1"/>
    <col min="14603" max="14605" width="9" bestFit="1" customWidth="1"/>
    <col min="14606" max="14607" width="8.5703125" customWidth="1"/>
    <col min="14608" max="14608" width="8.85546875" customWidth="1"/>
    <col min="14849" max="14849" width="21.28515625" customWidth="1"/>
    <col min="14850" max="14850" width="4.42578125" customWidth="1"/>
    <col min="14851" max="14851" width="51.140625" customWidth="1"/>
    <col min="14852" max="14852" width="10.28515625" bestFit="1" customWidth="1"/>
    <col min="14853" max="14853" width="12.7109375" customWidth="1"/>
    <col min="14854" max="14854" width="10.7109375" customWidth="1"/>
    <col min="14855" max="14858" width="9.140625" bestFit="1" customWidth="1"/>
    <col min="14859" max="14861" width="9" bestFit="1" customWidth="1"/>
    <col min="14862" max="14863" width="8.5703125" customWidth="1"/>
    <col min="14864" max="14864" width="8.85546875" customWidth="1"/>
    <col min="15105" max="15105" width="21.28515625" customWidth="1"/>
    <col min="15106" max="15106" width="4.42578125" customWidth="1"/>
    <col min="15107" max="15107" width="51.140625" customWidth="1"/>
    <col min="15108" max="15108" width="10.28515625" bestFit="1" customWidth="1"/>
    <col min="15109" max="15109" width="12.7109375" customWidth="1"/>
    <col min="15110" max="15110" width="10.7109375" customWidth="1"/>
    <col min="15111" max="15114" width="9.140625" bestFit="1" customWidth="1"/>
    <col min="15115" max="15117" width="9" bestFit="1" customWidth="1"/>
    <col min="15118" max="15119" width="8.5703125" customWidth="1"/>
    <col min="15120" max="15120" width="8.85546875" customWidth="1"/>
    <col min="15361" max="15361" width="21.28515625" customWidth="1"/>
    <col min="15362" max="15362" width="4.42578125" customWidth="1"/>
    <col min="15363" max="15363" width="51.140625" customWidth="1"/>
    <col min="15364" max="15364" width="10.28515625" bestFit="1" customWidth="1"/>
    <col min="15365" max="15365" width="12.7109375" customWidth="1"/>
    <col min="15366" max="15366" width="10.7109375" customWidth="1"/>
    <col min="15367" max="15370" width="9.140625" bestFit="1" customWidth="1"/>
    <col min="15371" max="15373" width="9" bestFit="1" customWidth="1"/>
    <col min="15374" max="15375" width="8.5703125" customWidth="1"/>
    <col min="15376" max="15376" width="8.85546875" customWidth="1"/>
    <col min="15617" max="15617" width="21.28515625" customWidth="1"/>
    <col min="15618" max="15618" width="4.42578125" customWidth="1"/>
    <col min="15619" max="15619" width="51.140625" customWidth="1"/>
    <col min="15620" max="15620" width="10.28515625" bestFit="1" customWidth="1"/>
    <col min="15621" max="15621" width="12.7109375" customWidth="1"/>
    <col min="15622" max="15622" width="10.7109375" customWidth="1"/>
    <col min="15623" max="15626" width="9.140625" bestFit="1" customWidth="1"/>
    <col min="15627" max="15629" width="9" bestFit="1" customWidth="1"/>
    <col min="15630" max="15631" width="8.5703125" customWidth="1"/>
    <col min="15632" max="15632" width="8.85546875" customWidth="1"/>
    <col min="15873" max="15873" width="21.28515625" customWidth="1"/>
    <col min="15874" max="15874" width="4.42578125" customWidth="1"/>
    <col min="15875" max="15875" width="51.140625" customWidth="1"/>
    <col min="15876" max="15876" width="10.28515625" bestFit="1" customWidth="1"/>
    <col min="15877" max="15877" width="12.7109375" customWidth="1"/>
    <col min="15878" max="15878" width="10.7109375" customWidth="1"/>
    <col min="15879" max="15882" width="9.140625" bestFit="1" customWidth="1"/>
    <col min="15883" max="15885" width="9" bestFit="1" customWidth="1"/>
    <col min="15886" max="15887" width="8.5703125" customWidth="1"/>
    <col min="15888" max="15888" width="8.85546875" customWidth="1"/>
    <col min="16129" max="16129" width="21.28515625" customWidth="1"/>
    <col min="16130" max="16130" width="4.42578125" customWidth="1"/>
    <col min="16131" max="16131" width="51.140625" customWidth="1"/>
    <col min="16132" max="16132" width="10.28515625" bestFit="1" customWidth="1"/>
    <col min="16133" max="16133" width="12.7109375" customWidth="1"/>
    <col min="16134" max="16134" width="10.7109375" customWidth="1"/>
    <col min="16135" max="16138" width="9.140625" bestFit="1" customWidth="1"/>
    <col min="16139" max="16141" width="9" bestFit="1" customWidth="1"/>
    <col min="16142" max="16143" width="8.5703125" customWidth="1"/>
    <col min="16144" max="16144" width="8.85546875" customWidth="1"/>
  </cols>
  <sheetData>
    <row r="1" spans="1:17" x14ac:dyDescent="0.25">
      <c r="C1" s="250" t="s">
        <v>116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x14ac:dyDescent="0.25">
      <c r="A2" s="4"/>
      <c r="B2" s="39"/>
      <c r="C2" s="251" t="s">
        <v>117</v>
      </c>
      <c r="D2" s="252"/>
      <c r="E2" s="50" t="s">
        <v>118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176" t="s">
        <v>4</v>
      </c>
      <c r="B3" s="176" t="s">
        <v>5</v>
      </c>
      <c r="C3" s="253"/>
      <c r="D3" s="176" t="s">
        <v>6</v>
      </c>
      <c r="E3" s="177" t="s">
        <v>7</v>
      </c>
      <c r="F3" s="177"/>
      <c r="G3" s="177"/>
      <c r="H3" s="177" t="s">
        <v>8</v>
      </c>
      <c r="I3" s="177"/>
      <c r="J3" s="177"/>
      <c r="K3" s="177" t="s">
        <v>9</v>
      </c>
      <c r="L3" s="177"/>
      <c r="M3" s="177"/>
      <c r="N3" s="177" t="s">
        <v>10</v>
      </c>
      <c r="O3" s="177"/>
      <c r="P3" s="177"/>
    </row>
    <row r="4" spans="1:17" x14ac:dyDescent="0.25">
      <c r="A4" s="253"/>
      <c r="B4" s="253"/>
      <c r="C4" s="253"/>
      <c r="D4" s="176"/>
      <c r="E4" s="38" t="s">
        <v>11</v>
      </c>
      <c r="F4" s="38" t="s">
        <v>12</v>
      </c>
      <c r="G4" s="38" t="s">
        <v>13</v>
      </c>
      <c r="H4" s="38" t="s">
        <v>14</v>
      </c>
      <c r="I4" s="38" t="s">
        <v>15</v>
      </c>
      <c r="J4" s="38" t="s">
        <v>16</v>
      </c>
      <c r="K4" s="38" t="s">
        <v>17</v>
      </c>
      <c r="L4" s="38" t="s">
        <v>18</v>
      </c>
      <c r="M4" s="38" t="s">
        <v>19</v>
      </c>
      <c r="N4" s="38" t="s">
        <v>20</v>
      </c>
      <c r="O4" s="38" t="s">
        <v>21</v>
      </c>
      <c r="P4" s="38" t="s">
        <v>22</v>
      </c>
    </row>
    <row r="5" spans="1:17" ht="57" customHeight="1" x14ac:dyDescent="0.25">
      <c r="A5" s="52">
        <v>110</v>
      </c>
      <c r="B5" s="243" t="s">
        <v>119</v>
      </c>
      <c r="C5" s="243"/>
      <c r="D5" s="44">
        <f>E5+F5+G5+H5+I5+J5+K5+L5+M5+N5+O5+P5</f>
        <v>923000</v>
      </c>
      <c r="E5" s="44">
        <f t="shared" ref="E5:P5" si="0">E8+E17+E19</f>
        <v>76920</v>
      </c>
      <c r="F5" s="44">
        <f t="shared" si="0"/>
        <v>76920</v>
      </c>
      <c r="G5" s="44">
        <f t="shared" si="0"/>
        <v>76920</v>
      </c>
      <c r="H5" s="44">
        <f t="shared" si="0"/>
        <v>76920</v>
      </c>
      <c r="I5" s="44">
        <f t="shared" si="0"/>
        <v>76920</v>
      </c>
      <c r="J5" s="44">
        <f t="shared" si="0"/>
        <v>76920</v>
      </c>
      <c r="K5" s="44">
        <f t="shared" si="0"/>
        <v>76920</v>
      </c>
      <c r="L5" s="44">
        <f t="shared" si="0"/>
        <v>76920</v>
      </c>
      <c r="M5" s="44">
        <f t="shared" si="0"/>
        <v>76920</v>
      </c>
      <c r="N5" s="44">
        <f t="shared" si="0"/>
        <v>76920</v>
      </c>
      <c r="O5" s="44">
        <f t="shared" si="0"/>
        <v>76920</v>
      </c>
      <c r="P5" s="44">
        <f t="shared" si="0"/>
        <v>76880</v>
      </c>
    </row>
    <row r="6" spans="1:17" x14ac:dyDescent="0.25">
      <c r="A6" s="244" t="s">
        <v>24</v>
      </c>
      <c r="B6" s="53">
        <v>211</v>
      </c>
      <c r="C6" s="54" t="s">
        <v>113</v>
      </c>
      <c r="D6" s="40">
        <f t="shared" ref="D6:D155" si="1">E6+F6+G6+H6+I6+J6+K6+L6+M6+N6+O6+P6</f>
        <v>699000</v>
      </c>
      <c r="E6" s="40">
        <v>49080</v>
      </c>
      <c r="F6" s="40">
        <v>59080</v>
      </c>
      <c r="G6" s="40">
        <v>59080</v>
      </c>
      <c r="H6" s="40">
        <v>59080</v>
      </c>
      <c r="I6" s="40">
        <v>59080</v>
      </c>
      <c r="J6" s="40">
        <v>59080</v>
      </c>
      <c r="K6" s="40">
        <v>59080</v>
      </c>
      <c r="L6" s="40">
        <v>59080</v>
      </c>
      <c r="M6" s="40">
        <v>59080</v>
      </c>
      <c r="N6" s="40">
        <v>59080</v>
      </c>
      <c r="O6" s="40">
        <v>59080</v>
      </c>
      <c r="P6" s="40">
        <v>59120</v>
      </c>
      <c r="Q6" s="55"/>
    </row>
    <row r="7" spans="1:17" x14ac:dyDescent="0.25">
      <c r="A7" s="244"/>
      <c r="B7" s="9">
        <v>266</v>
      </c>
      <c r="C7" s="14" t="s">
        <v>28</v>
      </c>
      <c r="D7" s="40">
        <f t="shared" si="1"/>
        <v>10000</v>
      </c>
      <c r="E7" s="40">
        <v>10000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x14ac:dyDescent="0.25">
      <c r="A8" s="244"/>
      <c r="B8" s="245" t="s">
        <v>29</v>
      </c>
      <c r="C8" s="246"/>
      <c r="D8" s="40">
        <f t="shared" si="1"/>
        <v>709000</v>
      </c>
      <c r="E8" s="40">
        <f>E7+E6</f>
        <v>59080</v>
      </c>
      <c r="F8" s="40">
        <f t="shared" ref="F8:P8" si="2">F7+F6</f>
        <v>59080</v>
      </c>
      <c r="G8" s="40">
        <f t="shared" si="2"/>
        <v>59080</v>
      </c>
      <c r="H8" s="40">
        <f t="shared" si="2"/>
        <v>59080</v>
      </c>
      <c r="I8" s="40">
        <f t="shared" si="2"/>
        <v>59080</v>
      </c>
      <c r="J8" s="40">
        <f t="shared" si="2"/>
        <v>59080</v>
      </c>
      <c r="K8" s="40">
        <f t="shared" si="2"/>
        <v>59080</v>
      </c>
      <c r="L8" s="40">
        <f t="shared" si="2"/>
        <v>59080</v>
      </c>
      <c r="M8" s="40">
        <f t="shared" si="2"/>
        <v>59080</v>
      </c>
      <c r="N8" s="40">
        <f t="shared" si="2"/>
        <v>59080</v>
      </c>
      <c r="O8" s="40">
        <f t="shared" si="2"/>
        <v>59080</v>
      </c>
      <c r="P8" s="40">
        <f t="shared" si="2"/>
        <v>59120</v>
      </c>
    </row>
    <row r="9" spans="1:17" x14ac:dyDescent="0.25">
      <c r="A9" s="220" t="s">
        <v>30</v>
      </c>
      <c r="B9" s="56">
        <v>212</v>
      </c>
      <c r="C9" s="57" t="s">
        <v>31</v>
      </c>
      <c r="D9" s="40">
        <f t="shared" si="1"/>
        <v>0</v>
      </c>
      <c r="E9" s="40">
        <f>E10+E11+E12</f>
        <v>0</v>
      </c>
      <c r="F9" s="40">
        <f t="shared" ref="F9:P9" si="3">F10+F11+F12</f>
        <v>0</v>
      </c>
      <c r="G9" s="40">
        <f t="shared" si="3"/>
        <v>0</v>
      </c>
      <c r="H9" s="40">
        <f t="shared" si="3"/>
        <v>0</v>
      </c>
      <c r="I9" s="40">
        <f t="shared" si="3"/>
        <v>0</v>
      </c>
      <c r="J9" s="40">
        <f t="shared" si="3"/>
        <v>0</v>
      </c>
      <c r="K9" s="40">
        <f t="shared" si="3"/>
        <v>0</v>
      </c>
      <c r="L9" s="40">
        <f t="shared" si="3"/>
        <v>0</v>
      </c>
      <c r="M9" s="40">
        <f t="shared" si="3"/>
        <v>0</v>
      </c>
      <c r="N9" s="40">
        <f t="shared" si="3"/>
        <v>0</v>
      </c>
      <c r="O9" s="40">
        <f t="shared" si="3"/>
        <v>0</v>
      </c>
      <c r="P9" s="40">
        <f t="shared" si="3"/>
        <v>0</v>
      </c>
    </row>
    <row r="10" spans="1:17" ht="13.15" customHeight="1" x14ac:dyDescent="0.25">
      <c r="A10" s="220"/>
      <c r="B10" s="56"/>
      <c r="C10" s="54" t="s">
        <v>120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x14ac:dyDescent="0.25">
      <c r="A11" s="220"/>
      <c r="B11" s="56">
        <v>266</v>
      </c>
      <c r="C11" s="54" t="s">
        <v>121</v>
      </c>
      <c r="D11" s="40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x14ac:dyDescent="0.25">
      <c r="A12" s="220"/>
      <c r="B12" s="58"/>
      <c r="C12" s="54"/>
      <c r="D12" s="40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x14ac:dyDescent="0.25">
      <c r="A13" s="220"/>
      <c r="B13" s="248">
        <v>222</v>
      </c>
      <c r="C13" s="57" t="s">
        <v>48</v>
      </c>
      <c r="D13" s="40">
        <f t="shared" si="1"/>
        <v>0</v>
      </c>
      <c r="E13" s="40">
        <f>E14</f>
        <v>0</v>
      </c>
      <c r="F13" s="40">
        <f t="shared" ref="F13:P13" si="4">F14</f>
        <v>0</v>
      </c>
      <c r="G13" s="40">
        <f t="shared" si="4"/>
        <v>0</v>
      </c>
      <c r="H13" s="40">
        <f t="shared" si="4"/>
        <v>0</v>
      </c>
      <c r="I13" s="40">
        <f t="shared" si="4"/>
        <v>0</v>
      </c>
      <c r="J13" s="40">
        <f t="shared" si="4"/>
        <v>0</v>
      </c>
      <c r="K13" s="40">
        <f t="shared" si="4"/>
        <v>0</v>
      </c>
      <c r="L13" s="40">
        <f t="shared" si="4"/>
        <v>0</v>
      </c>
      <c r="M13" s="40">
        <f t="shared" si="4"/>
        <v>0</v>
      </c>
      <c r="N13" s="40">
        <f t="shared" si="4"/>
        <v>0</v>
      </c>
      <c r="O13" s="40">
        <f t="shared" si="4"/>
        <v>0</v>
      </c>
      <c r="P13" s="40">
        <f t="shared" si="4"/>
        <v>0</v>
      </c>
    </row>
    <row r="14" spans="1:17" ht="25.9" customHeight="1" x14ac:dyDescent="0.25">
      <c r="A14" s="220"/>
      <c r="B14" s="248"/>
      <c r="C14" s="59" t="s">
        <v>122</v>
      </c>
      <c r="D14" s="40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220"/>
      <c r="B15" s="248">
        <v>226</v>
      </c>
      <c r="C15" s="57" t="s">
        <v>63</v>
      </c>
      <c r="D15" s="40">
        <f t="shared" si="1"/>
        <v>0</v>
      </c>
      <c r="E15" s="40">
        <f>E16</f>
        <v>0</v>
      </c>
      <c r="F15" s="40">
        <f t="shared" ref="F15:P15" si="5">F16</f>
        <v>0</v>
      </c>
      <c r="G15" s="40">
        <f t="shared" si="5"/>
        <v>0</v>
      </c>
      <c r="H15" s="40">
        <f t="shared" si="5"/>
        <v>0</v>
      </c>
      <c r="I15" s="40">
        <f t="shared" si="5"/>
        <v>0</v>
      </c>
      <c r="J15" s="40">
        <f t="shared" si="5"/>
        <v>0</v>
      </c>
      <c r="K15" s="40">
        <f t="shared" si="5"/>
        <v>0</v>
      </c>
      <c r="L15" s="40">
        <f t="shared" si="5"/>
        <v>0</v>
      </c>
      <c r="M15" s="40">
        <f t="shared" si="5"/>
        <v>0</v>
      </c>
      <c r="N15" s="40">
        <f t="shared" si="5"/>
        <v>0</v>
      </c>
      <c r="O15" s="40">
        <f t="shared" si="5"/>
        <v>0</v>
      </c>
      <c r="P15" s="40">
        <f t="shared" si="5"/>
        <v>0</v>
      </c>
    </row>
    <row r="16" spans="1:17" x14ac:dyDescent="0.25">
      <c r="A16" s="220"/>
      <c r="B16" s="249"/>
      <c r="C16" s="54" t="s">
        <v>123</v>
      </c>
      <c r="D16" s="40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7" x14ac:dyDescent="0.25">
      <c r="A17" s="247"/>
      <c r="B17" s="235" t="s">
        <v>29</v>
      </c>
      <c r="C17" s="236"/>
      <c r="D17" s="40">
        <f t="shared" si="1"/>
        <v>0</v>
      </c>
      <c r="E17" s="40">
        <f>E15+E13+E9</f>
        <v>0</v>
      </c>
      <c r="F17" s="40">
        <f t="shared" ref="F17:P17" si="6">F15+F13+F9</f>
        <v>0</v>
      </c>
      <c r="G17" s="40">
        <f t="shared" si="6"/>
        <v>0</v>
      </c>
      <c r="H17" s="40">
        <f t="shared" si="6"/>
        <v>0</v>
      </c>
      <c r="I17" s="40">
        <f t="shared" si="6"/>
        <v>0</v>
      </c>
      <c r="J17" s="40">
        <f t="shared" si="6"/>
        <v>0</v>
      </c>
      <c r="K17" s="40">
        <f t="shared" si="6"/>
        <v>0</v>
      </c>
      <c r="L17" s="40">
        <f t="shared" si="6"/>
        <v>0</v>
      </c>
      <c r="M17" s="40">
        <f t="shared" si="6"/>
        <v>0</v>
      </c>
      <c r="N17" s="40">
        <f t="shared" si="6"/>
        <v>0</v>
      </c>
      <c r="O17" s="40">
        <f t="shared" si="6"/>
        <v>0</v>
      </c>
      <c r="P17" s="40">
        <f t="shared" si="6"/>
        <v>0</v>
      </c>
    </row>
    <row r="18" spans="1:17" ht="24.6" customHeight="1" x14ac:dyDescent="0.25">
      <c r="A18" s="234" t="s">
        <v>124</v>
      </c>
      <c r="B18" s="53">
        <v>213</v>
      </c>
      <c r="C18" s="54" t="s">
        <v>114</v>
      </c>
      <c r="D18" s="40">
        <f t="shared" si="1"/>
        <v>214000</v>
      </c>
      <c r="E18" s="40">
        <v>17840</v>
      </c>
      <c r="F18" s="40">
        <v>17840</v>
      </c>
      <c r="G18" s="40">
        <v>17840</v>
      </c>
      <c r="H18" s="40">
        <v>17840</v>
      </c>
      <c r="I18" s="40">
        <v>17840</v>
      </c>
      <c r="J18" s="40">
        <v>17840</v>
      </c>
      <c r="K18" s="40">
        <v>17840</v>
      </c>
      <c r="L18" s="40">
        <v>17840</v>
      </c>
      <c r="M18" s="40">
        <v>17840</v>
      </c>
      <c r="N18" s="40">
        <v>17840</v>
      </c>
      <c r="O18" s="40">
        <v>17840</v>
      </c>
      <c r="P18" s="40">
        <v>17760</v>
      </c>
      <c r="Q18" s="55"/>
    </row>
    <row r="19" spans="1:17" ht="36.6" customHeight="1" x14ac:dyDescent="0.25">
      <c r="A19" s="234"/>
      <c r="B19" s="235" t="s">
        <v>29</v>
      </c>
      <c r="C19" s="236"/>
      <c r="D19" s="40">
        <f t="shared" si="1"/>
        <v>214000</v>
      </c>
      <c r="E19" s="40">
        <f>SUM(E18)</f>
        <v>17840</v>
      </c>
      <c r="F19" s="40">
        <f t="shared" ref="F19:P19" si="7">SUM(F18)</f>
        <v>17840</v>
      </c>
      <c r="G19" s="40">
        <f t="shared" si="7"/>
        <v>17840</v>
      </c>
      <c r="H19" s="40">
        <f t="shared" si="7"/>
        <v>17840</v>
      </c>
      <c r="I19" s="40">
        <f t="shared" si="7"/>
        <v>17840</v>
      </c>
      <c r="J19" s="40">
        <f t="shared" si="7"/>
        <v>17840</v>
      </c>
      <c r="K19" s="40">
        <f t="shared" si="7"/>
        <v>17840</v>
      </c>
      <c r="L19" s="40">
        <f t="shared" si="7"/>
        <v>17840</v>
      </c>
      <c r="M19" s="40">
        <f t="shared" si="7"/>
        <v>17840</v>
      </c>
      <c r="N19" s="40">
        <f t="shared" si="7"/>
        <v>17840</v>
      </c>
      <c r="O19" s="40">
        <f t="shared" si="7"/>
        <v>17840</v>
      </c>
      <c r="P19" s="40">
        <f t="shared" si="7"/>
        <v>17760</v>
      </c>
    </row>
    <row r="20" spans="1:17" ht="16.5" customHeight="1" x14ac:dyDescent="0.25">
      <c r="A20" s="60">
        <v>240</v>
      </c>
      <c r="B20" s="237">
        <v>8.7507020210080596E+19</v>
      </c>
      <c r="C20" s="238"/>
      <c r="D20" s="61">
        <f>E20+F20+G20+H20+I20+J20+K20+L20+M20+N20+O20+P20</f>
        <v>1423500</v>
      </c>
      <c r="E20" s="61">
        <f>E22+E29+E36+E102+E131+E133+E140+E155+E185+E26+E190</f>
        <v>209510</v>
      </c>
      <c r="F20" s="61">
        <f t="shared" ref="F20:P20" si="8">F22+F29+F36+F102+F131+F133+F140+F155+F185+F26+F190</f>
        <v>169560</v>
      </c>
      <c r="G20" s="61">
        <f t="shared" si="8"/>
        <v>210620</v>
      </c>
      <c r="H20" s="61">
        <f t="shared" si="8"/>
        <v>247560</v>
      </c>
      <c r="I20" s="61">
        <f t="shared" si="8"/>
        <v>68290</v>
      </c>
      <c r="J20" s="61">
        <f t="shared" si="8"/>
        <v>65480</v>
      </c>
      <c r="K20" s="61">
        <f t="shared" si="8"/>
        <v>117140</v>
      </c>
      <c r="L20" s="61">
        <f t="shared" si="8"/>
        <v>52560</v>
      </c>
      <c r="M20" s="61">
        <f t="shared" si="8"/>
        <v>62300</v>
      </c>
      <c r="N20" s="61">
        <f t="shared" si="8"/>
        <v>73560</v>
      </c>
      <c r="O20" s="61">
        <f t="shared" si="8"/>
        <v>116410</v>
      </c>
      <c r="P20" s="61">
        <f t="shared" si="8"/>
        <v>30510</v>
      </c>
    </row>
    <row r="21" spans="1:17" ht="24.75" customHeight="1" x14ac:dyDescent="0.25">
      <c r="A21" s="62">
        <v>244</v>
      </c>
      <c r="B21" s="239" t="s">
        <v>125</v>
      </c>
      <c r="C21" s="240"/>
      <c r="D21" s="61">
        <f>E21+F21+G21+H21+I21+J21+K21+L21+M21+N21+O21+P21</f>
        <v>723500</v>
      </c>
      <c r="E21" s="61">
        <f>E22+E26+E29+E36+E102+E131+E133+E140+E155+E185</f>
        <v>59510</v>
      </c>
      <c r="F21" s="61">
        <f t="shared" ref="F21:P21" si="9">F22+F26+F29+F36+F102+F131+F133+F140+F155+F185</f>
        <v>36560</v>
      </c>
      <c r="G21" s="61">
        <f t="shared" si="9"/>
        <v>130620</v>
      </c>
      <c r="H21" s="61">
        <f t="shared" si="9"/>
        <v>177560</v>
      </c>
      <c r="I21" s="61">
        <f t="shared" si="9"/>
        <v>23290</v>
      </c>
      <c r="J21" s="61">
        <f t="shared" si="9"/>
        <v>45480</v>
      </c>
      <c r="K21" s="61">
        <f t="shared" si="9"/>
        <v>102140</v>
      </c>
      <c r="L21" s="61">
        <f t="shared" si="9"/>
        <v>37560</v>
      </c>
      <c r="M21" s="61">
        <f t="shared" si="9"/>
        <v>27300</v>
      </c>
      <c r="N21" s="61">
        <f t="shared" si="9"/>
        <v>23560</v>
      </c>
      <c r="O21" s="61">
        <f t="shared" si="9"/>
        <v>29410</v>
      </c>
      <c r="P21" s="61">
        <f t="shared" si="9"/>
        <v>30510</v>
      </c>
    </row>
    <row r="22" spans="1:17" ht="13.15" customHeight="1" x14ac:dyDescent="0.25">
      <c r="A22" s="241" t="s">
        <v>42</v>
      </c>
      <c r="B22" s="227">
        <v>221</v>
      </c>
      <c r="C22" s="57" t="s">
        <v>43</v>
      </c>
      <c r="D22" s="44">
        <f t="shared" si="1"/>
        <v>1500</v>
      </c>
      <c r="E22" s="44">
        <f>E23+E24+E25</f>
        <v>1500</v>
      </c>
      <c r="F22" s="44">
        <f t="shared" ref="F22:P22" si="10">F23+F24+F25</f>
        <v>0</v>
      </c>
      <c r="G22" s="44">
        <f t="shared" si="10"/>
        <v>0</v>
      </c>
      <c r="H22" s="44">
        <f t="shared" si="10"/>
        <v>0</v>
      </c>
      <c r="I22" s="44">
        <f t="shared" si="10"/>
        <v>0</v>
      </c>
      <c r="J22" s="44">
        <f t="shared" si="10"/>
        <v>0</v>
      </c>
      <c r="K22" s="44">
        <f t="shared" si="10"/>
        <v>0</v>
      </c>
      <c r="L22" s="44">
        <f t="shared" si="10"/>
        <v>0</v>
      </c>
      <c r="M22" s="44">
        <f t="shared" si="10"/>
        <v>0</v>
      </c>
      <c r="N22" s="44">
        <f t="shared" si="10"/>
        <v>0</v>
      </c>
      <c r="O22" s="44">
        <f t="shared" si="10"/>
        <v>0</v>
      </c>
      <c r="P22" s="44">
        <f t="shared" si="10"/>
        <v>0</v>
      </c>
    </row>
    <row r="23" spans="1:17" x14ac:dyDescent="0.25">
      <c r="A23" s="241"/>
      <c r="B23" s="227"/>
      <c r="C23" s="63" t="s">
        <v>126</v>
      </c>
      <c r="D23" s="40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7" x14ac:dyDescent="0.25">
      <c r="A24" s="241"/>
      <c r="B24" s="227"/>
      <c r="C24" s="64" t="s">
        <v>127</v>
      </c>
      <c r="D24" s="40">
        <f t="shared" si="1"/>
        <v>1500</v>
      </c>
      <c r="E24" s="40">
        <v>1500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7" x14ac:dyDescent="0.25">
      <c r="A25" s="241"/>
      <c r="B25" s="227"/>
      <c r="C25" s="65" t="s">
        <v>128</v>
      </c>
      <c r="D25" s="40">
        <f t="shared" si="1"/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</row>
    <row r="26" spans="1:17" x14ac:dyDescent="0.25">
      <c r="A26" s="241"/>
      <c r="B26" s="242">
        <v>222</v>
      </c>
      <c r="C26" s="57" t="s">
        <v>48</v>
      </c>
      <c r="D26" s="44">
        <f t="shared" si="1"/>
        <v>100000</v>
      </c>
      <c r="E26" s="44">
        <f>E27+E28</f>
        <v>35650</v>
      </c>
      <c r="F26" s="44">
        <f t="shared" ref="F26:P26" si="11">F27+F28</f>
        <v>0</v>
      </c>
      <c r="G26" s="44">
        <f t="shared" si="11"/>
        <v>11700</v>
      </c>
      <c r="H26" s="44">
        <f t="shared" si="11"/>
        <v>0</v>
      </c>
      <c r="I26" s="44">
        <f t="shared" si="11"/>
        <v>1430</v>
      </c>
      <c r="J26" s="44">
        <f t="shared" si="11"/>
        <v>24700</v>
      </c>
      <c r="K26" s="44">
        <f t="shared" si="11"/>
        <v>0</v>
      </c>
      <c r="L26" s="44">
        <f t="shared" si="11"/>
        <v>0</v>
      </c>
      <c r="M26" s="44">
        <f t="shared" si="11"/>
        <v>8580</v>
      </c>
      <c r="N26" s="44">
        <f t="shared" si="11"/>
        <v>0</v>
      </c>
      <c r="O26" s="44">
        <f t="shared" si="11"/>
        <v>5850</v>
      </c>
      <c r="P26" s="44">
        <f t="shared" si="11"/>
        <v>12090</v>
      </c>
    </row>
    <row r="27" spans="1:17" x14ac:dyDescent="0.25">
      <c r="A27" s="241"/>
      <c r="B27" s="242"/>
      <c r="C27" s="66" t="s">
        <v>129</v>
      </c>
      <c r="D27" s="40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7" ht="36" x14ac:dyDescent="0.25">
      <c r="A28" s="241"/>
      <c r="B28" s="242"/>
      <c r="C28" s="66" t="s">
        <v>130</v>
      </c>
      <c r="D28" s="40">
        <f t="shared" si="1"/>
        <v>100000</v>
      </c>
      <c r="E28" s="40">
        <v>35650</v>
      </c>
      <c r="F28" s="40"/>
      <c r="G28" s="40">
        <v>11700</v>
      </c>
      <c r="H28" s="40"/>
      <c r="I28" s="40">
        <v>1430</v>
      </c>
      <c r="J28" s="40">
        <v>24700</v>
      </c>
      <c r="K28" s="40"/>
      <c r="L28" s="40"/>
      <c r="M28" s="40">
        <v>8580</v>
      </c>
      <c r="N28" s="40"/>
      <c r="O28" s="40">
        <v>5850</v>
      </c>
      <c r="P28" s="40">
        <v>12090</v>
      </c>
    </row>
    <row r="29" spans="1:17" x14ac:dyDescent="0.25">
      <c r="A29" s="241"/>
      <c r="B29" s="242">
        <v>223</v>
      </c>
      <c r="C29" s="67" t="s">
        <v>131</v>
      </c>
      <c r="D29" s="44">
        <f t="shared" si="1"/>
        <v>90000</v>
      </c>
      <c r="E29" s="44">
        <f>SUM(E30:E35)</f>
        <v>8800</v>
      </c>
      <c r="F29" s="44">
        <f t="shared" ref="F29:P29" si="12">SUM(F30:F35)</f>
        <v>8500</v>
      </c>
      <c r="G29" s="44">
        <f t="shared" si="12"/>
        <v>8500</v>
      </c>
      <c r="H29" s="44">
        <f t="shared" si="12"/>
        <v>8500</v>
      </c>
      <c r="I29" s="44">
        <f t="shared" si="12"/>
        <v>8500</v>
      </c>
      <c r="J29" s="44">
        <f t="shared" si="12"/>
        <v>2500</v>
      </c>
      <c r="K29" s="44">
        <f t="shared" si="12"/>
        <v>2500</v>
      </c>
      <c r="L29" s="44">
        <f t="shared" si="12"/>
        <v>8500</v>
      </c>
      <c r="M29" s="44">
        <f t="shared" si="12"/>
        <v>8500</v>
      </c>
      <c r="N29" s="44">
        <f t="shared" si="12"/>
        <v>8500</v>
      </c>
      <c r="O29" s="44">
        <f t="shared" si="12"/>
        <v>8500</v>
      </c>
      <c r="P29" s="44">
        <f t="shared" si="12"/>
        <v>8200</v>
      </c>
    </row>
    <row r="30" spans="1:17" x14ac:dyDescent="0.25">
      <c r="A30" s="241"/>
      <c r="B30" s="242"/>
      <c r="C30" s="68" t="s">
        <v>132</v>
      </c>
      <c r="D30" s="40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7" x14ac:dyDescent="0.25">
      <c r="A31" s="241"/>
      <c r="B31" s="242"/>
      <c r="C31" s="68" t="s">
        <v>133</v>
      </c>
      <c r="D31" s="40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7" x14ac:dyDescent="0.25">
      <c r="A32" s="241"/>
      <c r="B32" s="242"/>
      <c r="C32" s="68" t="s">
        <v>134</v>
      </c>
      <c r="D32" s="40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241"/>
      <c r="B33" s="242"/>
      <c r="C33" s="68" t="s">
        <v>135</v>
      </c>
      <c r="D33" s="40">
        <f t="shared" si="1"/>
        <v>8700</v>
      </c>
      <c r="E33" s="9">
        <v>1000</v>
      </c>
      <c r="F33" s="9">
        <v>700</v>
      </c>
      <c r="G33" s="9">
        <v>700</v>
      </c>
      <c r="H33" s="9">
        <v>700</v>
      </c>
      <c r="I33" s="9">
        <v>700</v>
      </c>
      <c r="J33" s="9">
        <v>700</v>
      </c>
      <c r="K33" s="9">
        <v>700</v>
      </c>
      <c r="L33" s="9">
        <v>700</v>
      </c>
      <c r="M33" s="9">
        <v>700</v>
      </c>
      <c r="N33" s="9">
        <v>700</v>
      </c>
      <c r="O33" s="9">
        <v>700</v>
      </c>
      <c r="P33" s="9">
        <v>700</v>
      </c>
    </row>
    <row r="34" spans="1:16" x14ac:dyDescent="0.25">
      <c r="A34" s="241"/>
      <c r="B34" s="242"/>
      <c r="C34" s="69" t="s">
        <v>136</v>
      </c>
      <c r="D34" s="40">
        <f t="shared" si="1"/>
        <v>60000</v>
      </c>
      <c r="E34" s="9">
        <v>6000</v>
      </c>
      <c r="F34" s="9">
        <v>6000</v>
      </c>
      <c r="G34" s="9">
        <v>6000</v>
      </c>
      <c r="H34" s="9">
        <v>6000</v>
      </c>
      <c r="I34" s="9">
        <v>6000</v>
      </c>
      <c r="J34" s="9"/>
      <c r="K34" s="9"/>
      <c r="L34" s="9">
        <v>6000</v>
      </c>
      <c r="M34" s="9">
        <v>6000</v>
      </c>
      <c r="N34" s="9">
        <v>6000</v>
      </c>
      <c r="O34" s="9">
        <v>6000</v>
      </c>
      <c r="P34" s="9">
        <v>6000</v>
      </c>
    </row>
    <row r="35" spans="1:16" x14ac:dyDescent="0.25">
      <c r="A35" s="241"/>
      <c r="B35" s="70"/>
      <c r="C35" s="71" t="s">
        <v>137</v>
      </c>
      <c r="D35" s="40">
        <f>E35+F35+G35+H35+I35+J35+K35+L35+M35+N35+O35+P35</f>
        <v>21300</v>
      </c>
      <c r="E35" s="41">
        <v>1800</v>
      </c>
      <c r="F35" s="41">
        <v>1800</v>
      </c>
      <c r="G35" s="41">
        <v>1800</v>
      </c>
      <c r="H35" s="41">
        <v>1800</v>
      </c>
      <c r="I35" s="41">
        <v>1800</v>
      </c>
      <c r="J35" s="41">
        <v>1800</v>
      </c>
      <c r="K35" s="41">
        <v>1800</v>
      </c>
      <c r="L35" s="41">
        <v>1800</v>
      </c>
      <c r="M35" s="41">
        <v>1800</v>
      </c>
      <c r="N35" s="41">
        <v>1800</v>
      </c>
      <c r="O35" s="41">
        <v>1800</v>
      </c>
      <c r="P35" s="41">
        <f>1800-300</f>
        <v>1500</v>
      </c>
    </row>
    <row r="36" spans="1:16" x14ac:dyDescent="0.25">
      <c r="A36" s="241"/>
      <c r="B36" s="227">
        <v>225</v>
      </c>
      <c r="C36" s="57" t="s">
        <v>55</v>
      </c>
      <c r="D36" s="44">
        <f t="shared" si="1"/>
        <v>200000</v>
      </c>
      <c r="E36" s="44">
        <f>SUM(E37:E98)</f>
        <v>4060</v>
      </c>
      <c r="F36" s="44">
        <f t="shared" ref="F36:P36" si="13">SUM(F37:F98)</f>
        <v>4060</v>
      </c>
      <c r="G36" s="44">
        <f t="shared" si="13"/>
        <v>9220</v>
      </c>
      <c r="H36" s="44">
        <f t="shared" si="13"/>
        <v>54060</v>
      </c>
      <c r="I36" s="44">
        <f t="shared" si="13"/>
        <v>4060</v>
      </c>
      <c r="J36" s="44">
        <f t="shared" si="13"/>
        <v>16280</v>
      </c>
      <c r="K36" s="44">
        <f t="shared" si="13"/>
        <v>87640</v>
      </c>
      <c r="L36" s="44">
        <f t="shared" si="13"/>
        <v>4060</v>
      </c>
      <c r="M36" s="44">
        <f t="shared" si="13"/>
        <v>4220</v>
      </c>
      <c r="N36" s="44">
        <f t="shared" si="13"/>
        <v>4060</v>
      </c>
      <c r="O36" s="44">
        <f t="shared" si="13"/>
        <v>4060</v>
      </c>
      <c r="P36" s="44">
        <f t="shared" si="13"/>
        <v>4220</v>
      </c>
    </row>
    <row r="37" spans="1:16" x14ac:dyDescent="0.25">
      <c r="A37" s="241"/>
      <c r="B37" s="227"/>
      <c r="C37" s="71" t="s">
        <v>138</v>
      </c>
      <c r="D37" s="40">
        <f t="shared" si="1"/>
        <v>5000</v>
      </c>
      <c r="E37" s="41"/>
      <c r="F37" s="41"/>
      <c r="G37" s="41">
        <v>5000</v>
      </c>
      <c r="H37" s="41"/>
      <c r="I37" s="41"/>
      <c r="J37" s="41"/>
      <c r="K37" s="41"/>
      <c r="L37" s="41"/>
      <c r="M37" s="41"/>
      <c r="N37" s="41"/>
      <c r="O37" s="41"/>
      <c r="P37" s="41"/>
    </row>
    <row r="38" spans="1:16" x14ac:dyDescent="0.25">
      <c r="A38" s="241"/>
      <c r="B38" s="227"/>
      <c r="C38" s="71" t="s">
        <v>139</v>
      </c>
      <c r="D38" s="40">
        <f t="shared" si="1"/>
        <v>10800</v>
      </c>
      <c r="E38" s="41">
        <v>900</v>
      </c>
      <c r="F38" s="41">
        <v>900</v>
      </c>
      <c r="G38" s="41">
        <v>900</v>
      </c>
      <c r="H38" s="41">
        <v>900</v>
      </c>
      <c r="I38" s="41">
        <v>900</v>
      </c>
      <c r="J38" s="41">
        <v>900</v>
      </c>
      <c r="K38" s="41">
        <v>900</v>
      </c>
      <c r="L38" s="41">
        <v>900</v>
      </c>
      <c r="M38" s="41">
        <v>900</v>
      </c>
      <c r="N38" s="41">
        <v>900</v>
      </c>
      <c r="O38" s="41">
        <v>900</v>
      </c>
      <c r="P38" s="41">
        <v>900</v>
      </c>
    </row>
    <row r="39" spans="1:16" x14ac:dyDescent="0.25">
      <c r="A39" s="241"/>
      <c r="B39" s="227"/>
      <c r="C39" s="71" t="s">
        <v>140</v>
      </c>
      <c r="D39" s="40">
        <f t="shared" si="1"/>
        <v>2620</v>
      </c>
      <c r="E39" s="41">
        <v>160</v>
      </c>
      <c r="F39" s="41">
        <v>160</v>
      </c>
      <c r="G39" s="41">
        <v>320</v>
      </c>
      <c r="H39" s="41">
        <v>160</v>
      </c>
      <c r="I39" s="41">
        <v>160</v>
      </c>
      <c r="J39" s="41">
        <v>380</v>
      </c>
      <c r="K39" s="41">
        <v>160</v>
      </c>
      <c r="L39" s="41">
        <v>160</v>
      </c>
      <c r="M39" s="41">
        <v>320</v>
      </c>
      <c r="N39" s="41">
        <v>160</v>
      </c>
      <c r="O39" s="41">
        <v>160</v>
      </c>
      <c r="P39" s="41">
        <v>320</v>
      </c>
    </row>
    <row r="40" spans="1:16" x14ac:dyDescent="0.25">
      <c r="A40" s="241"/>
      <c r="B40" s="227"/>
      <c r="C40" s="71" t="s">
        <v>141</v>
      </c>
      <c r="D40" s="40">
        <f t="shared" si="1"/>
        <v>36000</v>
      </c>
      <c r="E40" s="41">
        <v>3000</v>
      </c>
      <c r="F40" s="41">
        <v>3000</v>
      </c>
      <c r="G40" s="41">
        <v>3000</v>
      </c>
      <c r="H40" s="41">
        <v>3000</v>
      </c>
      <c r="I40" s="41">
        <v>3000</v>
      </c>
      <c r="J40" s="41">
        <v>3000</v>
      </c>
      <c r="K40" s="41">
        <v>3000</v>
      </c>
      <c r="L40" s="41">
        <v>3000</v>
      </c>
      <c r="M40" s="41">
        <v>3000</v>
      </c>
      <c r="N40" s="41">
        <v>3000</v>
      </c>
      <c r="O40" s="41">
        <v>3000</v>
      </c>
      <c r="P40" s="41">
        <v>3000</v>
      </c>
    </row>
    <row r="41" spans="1:16" x14ac:dyDescent="0.25">
      <c r="A41" s="241"/>
      <c r="B41" s="227"/>
      <c r="C41" s="71" t="s">
        <v>142</v>
      </c>
      <c r="D41" s="40">
        <f t="shared" si="1"/>
        <v>12000</v>
      </c>
      <c r="E41" s="41"/>
      <c r="F41" s="41"/>
      <c r="G41" s="41"/>
      <c r="H41" s="41"/>
      <c r="I41" s="41"/>
      <c r="J41" s="41">
        <v>12000</v>
      </c>
      <c r="K41" s="41"/>
      <c r="L41" s="41"/>
      <c r="M41" s="41"/>
      <c r="N41" s="41"/>
      <c r="O41" s="41"/>
      <c r="P41" s="41"/>
    </row>
    <row r="42" spans="1:16" x14ac:dyDescent="0.25">
      <c r="A42" s="241"/>
      <c r="B42" s="227"/>
      <c r="C42" s="71" t="s">
        <v>143</v>
      </c>
      <c r="D42" s="40">
        <f t="shared" si="1"/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x14ac:dyDescent="0.25">
      <c r="A43" s="241"/>
      <c r="B43" s="227"/>
      <c r="C43" s="71" t="s">
        <v>144</v>
      </c>
      <c r="D43" s="40">
        <f t="shared" si="1"/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x14ac:dyDescent="0.25">
      <c r="A44" s="241"/>
      <c r="B44" s="227"/>
      <c r="C44" s="71" t="s">
        <v>145</v>
      </c>
      <c r="D44" s="40">
        <f t="shared" si="1"/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x14ac:dyDescent="0.25">
      <c r="A45" s="241"/>
      <c r="B45" s="227"/>
      <c r="C45" s="71" t="s">
        <v>146</v>
      </c>
      <c r="D45" s="40">
        <f t="shared" si="1"/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x14ac:dyDescent="0.25">
      <c r="A46" s="241"/>
      <c r="B46" s="227"/>
      <c r="C46" s="71" t="s">
        <v>147</v>
      </c>
      <c r="D46" s="40">
        <f t="shared" si="1"/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x14ac:dyDescent="0.25">
      <c r="A47" s="241"/>
      <c r="B47" s="227"/>
      <c r="C47" s="71" t="s">
        <v>148</v>
      </c>
      <c r="D47" s="40">
        <f t="shared" si="1"/>
        <v>50000</v>
      </c>
      <c r="E47" s="41"/>
      <c r="F47" s="41"/>
      <c r="G47" s="41"/>
      <c r="H47" s="41">
        <v>50000</v>
      </c>
      <c r="I47" s="41"/>
      <c r="J47" s="41"/>
      <c r="K47" s="41"/>
      <c r="L47" s="41"/>
      <c r="M47" s="41"/>
      <c r="N47" s="41"/>
      <c r="O47" s="41"/>
      <c r="P47" s="41"/>
    </row>
    <row r="48" spans="1:16" x14ac:dyDescent="0.25">
      <c r="A48" s="241"/>
      <c r="B48" s="227"/>
      <c r="C48" s="71" t="s">
        <v>149</v>
      </c>
      <c r="D48" s="40">
        <f t="shared" si="1"/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241"/>
      <c r="B49" s="227"/>
      <c r="C49" s="71" t="s">
        <v>150</v>
      </c>
      <c r="D49" s="40">
        <f t="shared" si="1"/>
        <v>83580</v>
      </c>
      <c r="E49" s="41"/>
      <c r="F49" s="41"/>
      <c r="G49" s="41"/>
      <c r="H49" s="41"/>
      <c r="I49" s="41"/>
      <c r="J49" s="41"/>
      <c r="K49" s="41">
        <v>83580</v>
      </c>
      <c r="L49" s="41"/>
      <c r="M49" s="41"/>
      <c r="N49" s="41"/>
      <c r="O49" s="41"/>
      <c r="P49" s="41"/>
    </row>
    <row r="50" spans="1:16" x14ac:dyDescent="0.25">
      <c r="A50" s="241"/>
      <c r="B50" s="227"/>
      <c r="C50" s="71" t="s">
        <v>151</v>
      </c>
      <c r="D50" s="40">
        <f t="shared" si="1"/>
        <v>0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x14ac:dyDescent="0.25">
      <c r="A51" s="241"/>
      <c r="B51" s="227"/>
      <c r="C51" s="71" t="s">
        <v>152</v>
      </c>
      <c r="D51" s="40">
        <f t="shared" si="1"/>
        <v>0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x14ac:dyDescent="0.25">
      <c r="A52" s="241"/>
      <c r="B52" s="227"/>
      <c r="C52" s="64" t="s">
        <v>153</v>
      </c>
      <c r="D52" s="40">
        <f t="shared" si="1"/>
        <v>0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hidden="1" x14ac:dyDescent="0.25">
      <c r="A53" s="241"/>
      <c r="B53" s="227"/>
      <c r="C53" s="64" t="s">
        <v>138</v>
      </c>
      <c r="D53" s="40">
        <f t="shared" si="1"/>
        <v>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6" ht="25.5" hidden="1" x14ac:dyDescent="0.25">
      <c r="A54" s="241"/>
      <c r="B54" s="227"/>
      <c r="C54" s="64" t="s">
        <v>154</v>
      </c>
      <c r="D54" s="40">
        <f t="shared" si="1"/>
        <v>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25.5" hidden="1" x14ac:dyDescent="0.25">
      <c r="A55" s="241"/>
      <c r="B55" s="227"/>
      <c r="C55" s="72" t="s">
        <v>155</v>
      </c>
      <c r="D55" s="40">
        <f t="shared" si="1"/>
        <v>0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hidden="1" x14ac:dyDescent="0.25">
      <c r="A56" s="241"/>
      <c r="B56" s="227"/>
      <c r="C56" s="72" t="s">
        <v>156</v>
      </c>
      <c r="D56" s="40">
        <f t="shared" si="1"/>
        <v>0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idden="1" x14ac:dyDescent="0.25">
      <c r="A57" s="241"/>
      <c r="B57" s="227"/>
      <c r="C57" s="73" t="s">
        <v>157</v>
      </c>
      <c r="D57" s="40">
        <f t="shared" si="1"/>
        <v>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hidden="1" x14ac:dyDescent="0.25">
      <c r="A58" s="241"/>
      <c r="B58" s="227"/>
      <c r="C58" s="73" t="s">
        <v>158</v>
      </c>
      <c r="D58" s="40">
        <f t="shared" si="1"/>
        <v>0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hidden="1" x14ac:dyDescent="0.25">
      <c r="A59" s="241"/>
      <c r="B59" s="227"/>
      <c r="C59" s="73" t="s">
        <v>159</v>
      </c>
      <c r="D59" s="40">
        <f t="shared" si="1"/>
        <v>0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</row>
    <row r="60" spans="1:16" hidden="1" x14ac:dyDescent="0.25">
      <c r="A60" s="241"/>
      <c r="B60" s="227"/>
      <c r="C60" s="74" t="s">
        <v>160</v>
      </c>
      <c r="D60" s="40">
        <f t="shared" si="1"/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spans="1:16" ht="26.25" hidden="1" x14ac:dyDescent="0.25">
      <c r="A61" s="241"/>
      <c r="B61" s="227"/>
      <c r="C61" s="74" t="s">
        <v>161</v>
      </c>
      <c r="D61" s="40">
        <f t="shared" si="1"/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  <row r="62" spans="1:16" hidden="1" x14ac:dyDescent="0.25">
      <c r="A62" s="241"/>
      <c r="B62" s="227"/>
      <c r="C62" s="74" t="s">
        <v>162</v>
      </c>
      <c r="D62" s="40">
        <f t="shared" si="1"/>
        <v>0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</row>
    <row r="63" spans="1:16" hidden="1" x14ac:dyDescent="0.25">
      <c r="A63" s="241"/>
      <c r="B63" s="227"/>
      <c r="C63" s="74" t="s">
        <v>163</v>
      </c>
      <c r="D63" s="40">
        <f t="shared" si="1"/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hidden="1" x14ac:dyDescent="0.25">
      <c r="A64" s="241"/>
      <c r="B64" s="227"/>
      <c r="C64" s="74" t="s">
        <v>164</v>
      </c>
      <c r="D64" s="40">
        <f t="shared" si="1"/>
        <v>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16" hidden="1" x14ac:dyDescent="0.25">
      <c r="A65" s="241"/>
      <c r="B65" s="227"/>
      <c r="C65" s="74" t="s">
        <v>165</v>
      </c>
      <c r="D65" s="40">
        <f t="shared" si="1"/>
        <v>0</v>
      </c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x14ac:dyDescent="0.25">
      <c r="A66" s="241"/>
      <c r="B66" s="227"/>
      <c r="C66" s="74" t="s">
        <v>166</v>
      </c>
      <c r="D66" s="40">
        <f t="shared" si="1"/>
        <v>0</v>
      </c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hidden="1" x14ac:dyDescent="0.25">
      <c r="A67" s="241"/>
      <c r="B67" s="227"/>
      <c r="C67" s="74" t="s">
        <v>167</v>
      </c>
      <c r="D67" s="40">
        <f t="shared" si="1"/>
        <v>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hidden="1" x14ac:dyDescent="0.25">
      <c r="A68" s="241"/>
      <c r="B68" s="227"/>
      <c r="C68" s="74" t="s">
        <v>168</v>
      </c>
      <c r="D68" s="40">
        <f t="shared" si="1"/>
        <v>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hidden="1" x14ac:dyDescent="0.25">
      <c r="A69" s="241"/>
      <c r="B69" s="227"/>
      <c r="C69" s="74" t="s">
        <v>169</v>
      </c>
      <c r="D69" s="40">
        <f t="shared" si="1"/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hidden="1" x14ac:dyDescent="0.25">
      <c r="A70" s="241"/>
      <c r="B70" s="227"/>
      <c r="C70" s="74" t="s">
        <v>170</v>
      </c>
      <c r="D70" s="40">
        <f t="shared" si="1"/>
        <v>0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hidden="1" x14ac:dyDescent="0.25">
      <c r="A71" s="241"/>
      <c r="B71" s="227"/>
      <c r="C71" s="74" t="s">
        <v>171</v>
      </c>
      <c r="D71" s="40">
        <f t="shared" si="1"/>
        <v>0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6" hidden="1" x14ac:dyDescent="0.25">
      <c r="A72" s="241"/>
      <c r="B72" s="227"/>
      <c r="C72" s="74" t="s">
        <v>172</v>
      </c>
      <c r="D72" s="40">
        <f t="shared" si="1"/>
        <v>0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hidden="1" x14ac:dyDescent="0.25">
      <c r="A73" s="241"/>
      <c r="B73" s="227"/>
      <c r="C73" s="74" t="s">
        <v>173</v>
      </c>
      <c r="D73" s="40">
        <f t="shared" si="1"/>
        <v>0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hidden="1" x14ac:dyDescent="0.25">
      <c r="A74" s="241"/>
      <c r="B74" s="227"/>
      <c r="C74" s="74" t="s">
        <v>174</v>
      </c>
      <c r="D74" s="40">
        <f t="shared" si="1"/>
        <v>0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ht="26.25" hidden="1" x14ac:dyDescent="0.25">
      <c r="A75" s="241"/>
      <c r="B75" s="227"/>
      <c r="C75" s="74" t="s">
        <v>175</v>
      </c>
      <c r="D75" s="40">
        <f t="shared" si="1"/>
        <v>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ht="26.25" hidden="1" x14ac:dyDescent="0.25">
      <c r="A76" s="241"/>
      <c r="B76" s="227"/>
      <c r="C76" s="74" t="s">
        <v>176</v>
      </c>
      <c r="D76" s="40">
        <f t="shared" si="1"/>
        <v>0</v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</row>
    <row r="77" spans="1:16" hidden="1" x14ac:dyDescent="0.25">
      <c r="A77" s="241"/>
      <c r="B77" s="227"/>
      <c r="C77" s="74" t="s">
        <v>177</v>
      </c>
      <c r="D77" s="40">
        <f t="shared" si="1"/>
        <v>0</v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1:16" hidden="1" x14ac:dyDescent="0.25">
      <c r="A78" s="241"/>
      <c r="B78" s="227"/>
      <c r="C78" s="74" t="s">
        <v>178</v>
      </c>
      <c r="D78" s="40">
        <f t="shared" si="1"/>
        <v>0</v>
      </c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1:16" hidden="1" x14ac:dyDescent="0.25">
      <c r="A79" s="241"/>
      <c r="B79" s="227"/>
      <c r="C79" s="74" t="s">
        <v>179</v>
      </c>
      <c r="D79" s="40">
        <f t="shared" si="1"/>
        <v>0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1:16" hidden="1" x14ac:dyDescent="0.25">
      <c r="A80" s="241"/>
      <c r="B80" s="227"/>
      <c r="C80" s="74" t="s">
        <v>180</v>
      </c>
      <c r="D80" s="40">
        <f t="shared" si="1"/>
        <v>0</v>
      </c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</row>
    <row r="81" spans="1:16" hidden="1" x14ac:dyDescent="0.25">
      <c r="A81" s="241"/>
      <c r="B81" s="227"/>
      <c r="C81" s="74" t="s">
        <v>181</v>
      </c>
      <c r="D81" s="40">
        <f t="shared" si="1"/>
        <v>0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hidden="1" x14ac:dyDescent="0.25">
      <c r="A82" s="241"/>
      <c r="B82" s="227"/>
      <c r="C82" s="74" t="s">
        <v>182</v>
      </c>
      <c r="D82" s="40">
        <f t="shared" si="1"/>
        <v>0</v>
      </c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hidden="1" x14ac:dyDescent="0.25">
      <c r="A83" s="241"/>
      <c r="B83" s="227"/>
      <c r="C83" s="74" t="s">
        <v>183</v>
      </c>
      <c r="D83" s="40">
        <f t="shared" si="1"/>
        <v>0</v>
      </c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hidden="1" x14ac:dyDescent="0.25">
      <c r="A84" s="241"/>
      <c r="B84" s="227"/>
      <c r="C84" s="74" t="s">
        <v>184</v>
      </c>
      <c r="D84" s="40">
        <f t="shared" si="1"/>
        <v>0</v>
      </c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hidden="1" x14ac:dyDescent="0.25">
      <c r="A85" s="241"/>
      <c r="B85" s="227"/>
      <c r="C85" s="74" t="s">
        <v>185</v>
      </c>
      <c r="D85" s="40">
        <f t="shared" si="1"/>
        <v>0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hidden="1" x14ac:dyDescent="0.25">
      <c r="A86" s="241"/>
      <c r="B86" s="75"/>
      <c r="C86" s="73" t="s">
        <v>186</v>
      </c>
      <c r="D86" s="40">
        <f t="shared" si="1"/>
        <v>0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hidden="1" x14ac:dyDescent="0.25">
      <c r="A87" s="241"/>
      <c r="B87" s="75"/>
      <c r="C87" s="73" t="s">
        <v>187</v>
      </c>
      <c r="D87" s="40">
        <f t="shared" si="1"/>
        <v>0</v>
      </c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hidden="1" x14ac:dyDescent="0.25">
      <c r="A88" s="241"/>
      <c r="B88" s="75"/>
      <c r="C88" s="73" t="s">
        <v>188</v>
      </c>
      <c r="D88" s="40">
        <f t="shared" si="1"/>
        <v>0</v>
      </c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</row>
    <row r="89" spans="1:16" hidden="1" x14ac:dyDescent="0.25">
      <c r="A89" s="241"/>
      <c r="B89" s="75"/>
      <c r="C89" s="74" t="s">
        <v>189</v>
      </c>
      <c r="D89" s="40">
        <f t="shared" si="1"/>
        <v>0</v>
      </c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</row>
    <row r="90" spans="1:16" hidden="1" x14ac:dyDescent="0.25">
      <c r="A90" s="241"/>
      <c r="B90" s="75"/>
      <c r="C90" s="74" t="s">
        <v>190</v>
      </c>
      <c r="D90" s="40">
        <f t="shared" si="1"/>
        <v>0</v>
      </c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ht="16.899999999999999" hidden="1" customHeight="1" x14ac:dyDescent="0.25">
      <c r="A91" s="241"/>
      <c r="B91" s="75"/>
      <c r="C91" s="74" t="s">
        <v>191</v>
      </c>
      <c r="D91" s="40">
        <f t="shared" si="1"/>
        <v>0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1:16" ht="16.899999999999999" hidden="1" customHeight="1" x14ac:dyDescent="0.25">
      <c r="A92" s="241"/>
      <c r="B92" s="75"/>
      <c r="C92" s="74" t="s">
        <v>192</v>
      </c>
      <c r="D92" s="40">
        <f t="shared" si="1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ht="16.899999999999999" hidden="1" customHeight="1" x14ac:dyDescent="0.25">
      <c r="A93" s="241"/>
      <c r="B93" s="75"/>
      <c r="C93" s="74" t="s">
        <v>193</v>
      </c>
      <c r="D93" s="40">
        <f t="shared" si="1"/>
        <v>0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1:16" ht="16.899999999999999" hidden="1" customHeight="1" x14ac:dyDescent="0.25">
      <c r="A94" s="241"/>
      <c r="B94" s="75"/>
      <c r="C94" s="74" t="s">
        <v>194</v>
      </c>
      <c r="D94" s="40">
        <f t="shared" si="1"/>
        <v>0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</row>
    <row r="95" spans="1:16" ht="16.899999999999999" hidden="1" customHeight="1" x14ac:dyDescent="0.25">
      <c r="A95" s="241"/>
      <c r="B95" s="75"/>
      <c r="C95" s="74" t="s">
        <v>195</v>
      </c>
      <c r="D95" s="40">
        <f t="shared" si="1"/>
        <v>0</v>
      </c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</row>
    <row r="96" spans="1:16" ht="16.899999999999999" hidden="1" customHeight="1" x14ac:dyDescent="0.25">
      <c r="A96" s="241"/>
      <c r="B96" s="75"/>
      <c r="C96" s="74"/>
      <c r="D96" s="40">
        <f t="shared" si="1"/>
        <v>0</v>
      </c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</row>
    <row r="97" spans="1:16" ht="16.899999999999999" hidden="1" customHeight="1" x14ac:dyDescent="0.25">
      <c r="A97" s="241"/>
      <c r="B97" s="75"/>
      <c r="C97" s="74"/>
      <c r="D97" s="40">
        <f t="shared" si="1"/>
        <v>0</v>
      </c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16" ht="16.899999999999999" customHeight="1" x14ac:dyDescent="0.25">
      <c r="A98" s="241"/>
      <c r="B98" s="75"/>
      <c r="C98" s="74" t="s">
        <v>196</v>
      </c>
      <c r="D98" s="40">
        <f t="shared" si="1"/>
        <v>0</v>
      </c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1:16" ht="16.899999999999999" customHeight="1" x14ac:dyDescent="0.25">
      <c r="A99" s="241"/>
      <c r="B99" s="75"/>
      <c r="C99" s="74" t="s">
        <v>197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t="16.899999999999999" customHeight="1" x14ac:dyDescent="0.25">
      <c r="A100" s="241"/>
      <c r="B100" s="75"/>
      <c r="C100" s="74" t="s">
        <v>188</v>
      </c>
      <c r="D100" s="40">
        <f t="shared" si="1"/>
        <v>0</v>
      </c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6" ht="16.899999999999999" customHeight="1" x14ac:dyDescent="0.25">
      <c r="A101" s="241"/>
      <c r="B101" s="75"/>
      <c r="C101" s="76" t="s">
        <v>198</v>
      </c>
      <c r="D101" s="40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1:16" x14ac:dyDescent="0.25">
      <c r="A102" s="241"/>
      <c r="B102" s="77">
        <v>226</v>
      </c>
      <c r="C102" s="57" t="s">
        <v>63</v>
      </c>
      <c r="D102" s="44">
        <f t="shared" si="1"/>
        <v>200000</v>
      </c>
      <c r="E102" s="44">
        <f>SUM(E103:E130)</f>
        <v>9500</v>
      </c>
      <c r="F102" s="44">
        <f t="shared" ref="F102:P102" si="14">SUM(F103:F130)</f>
        <v>6000</v>
      </c>
      <c r="G102" s="44">
        <f t="shared" si="14"/>
        <v>86200</v>
      </c>
      <c r="H102" s="44">
        <f t="shared" si="14"/>
        <v>31000</v>
      </c>
      <c r="I102" s="44">
        <f t="shared" si="14"/>
        <v>9300</v>
      </c>
      <c r="J102" s="44">
        <f t="shared" si="14"/>
        <v>2000</v>
      </c>
      <c r="K102" s="44">
        <f t="shared" si="14"/>
        <v>2000</v>
      </c>
      <c r="L102" s="44">
        <f t="shared" si="14"/>
        <v>20000</v>
      </c>
      <c r="M102" s="44">
        <f t="shared" si="14"/>
        <v>6000</v>
      </c>
      <c r="N102" s="44">
        <f t="shared" si="14"/>
        <v>11000</v>
      </c>
      <c r="O102" s="44">
        <f t="shared" si="14"/>
        <v>11000</v>
      </c>
      <c r="P102" s="44">
        <f t="shared" si="14"/>
        <v>6000</v>
      </c>
    </row>
    <row r="103" spans="1:16" x14ac:dyDescent="0.25">
      <c r="A103" s="241"/>
      <c r="B103" s="78"/>
      <c r="C103" s="74" t="s">
        <v>199</v>
      </c>
      <c r="D103" s="40">
        <f t="shared" si="1"/>
        <v>24000</v>
      </c>
      <c r="E103" s="40">
        <v>2000</v>
      </c>
      <c r="F103" s="40">
        <v>2000</v>
      </c>
      <c r="G103" s="40">
        <v>2000</v>
      </c>
      <c r="H103" s="40">
        <v>2000</v>
      </c>
      <c r="I103" s="40">
        <v>2000</v>
      </c>
      <c r="J103" s="40">
        <v>2000</v>
      </c>
      <c r="K103" s="40">
        <v>2000</v>
      </c>
      <c r="L103" s="40">
        <v>2000</v>
      </c>
      <c r="M103" s="40">
        <v>2000</v>
      </c>
      <c r="N103" s="40">
        <v>2000</v>
      </c>
      <c r="O103" s="40">
        <v>2000</v>
      </c>
      <c r="P103" s="40">
        <v>2000</v>
      </c>
    </row>
    <row r="104" spans="1:16" x14ac:dyDescent="0.25">
      <c r="A104" s="241"/>
      <c r="B104" s="78"/>
      <c r="C104" s="74" t="s">
        <v>200</v>
      </c>
      <c r="D104" s="40">
        <f t="shared" si="1"/>
        <v>3500</v>
      </c>
      <c r="E104" s="40">
        <v>3500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x14ac:dyDescent="0.25">
      <c r="A105" s="241"/>
      <c r="B105" s="78"/>
      <c r="C105" s="74" t="s">
        <v>201</v>
      </c>
      <c r="D105" s="40">
        <f t="shared" si="1"/>
        <v>18000</v>
      </c>
      <c r="E105" s="40"/>
      <c r="F105" s="40"/>
      <c r="G105" s="40"/>
      <c r="H105" s="40"/>
      <c r="I105" s="40"/>
      <c r="J105" s="40"/>
      <c r="K105" s="40"/>
      <c r="L105" s="40">
        <v>18000</v>
      </c>
      <c r="M105" s="40"/>
      <c r="N105" s="40"/>
      <c r="O105" s="40"/>
      <c r="P105" s="40"/>
    </row>
    <row r="106" spans="1:16" x14ac:dyDescent="0.25">
      <c r="A106" s="241"/>
      <c r="B106" s="78"/>
      <c r="C106" s="74" t="s">
        <v>202</v>
      </c>
      <c r="D106" s="40">
        <f t="shared" si="1"/>
        <v>0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41"/>
      <c r="B107" s="78"/>
      <c r="C107" s="74" t="s">
        <v>203</v>
      </c>
      <c r="D107" s="40">
        <f t="shared" si="1"/>
        <v>0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41"/>
      <c r="B108" s="78"/>
      <c r="C108" s="74" t="s">
        <v>204</v>
      </c>
      <c r="D108" s="40">
        <f t="shared" si="1"/>
        <v>0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41"/>
      <c r="B109" s="78"/>
      <c r="C109" s="74" t="s">
        <v>205</v>
      </c>
      <c r="D109" s="40">
        <f t="shared" si="1"/>
        <v>5000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>
        <v>5000</v>
      </c>
      <c r="O109" s="40"/>
      <c r="P109" s="40"/>
    </row>
    <row r="110" spans="1:16" x14ac:dyDescent="0.25">
      <c r="A110" s="241"/>
      <c r="B110" s="78"/>
      <c r="C110" s="74" t="s">
        <v>206</v>
      </c>
      <c r="D110" s="40">
        <f t="shared" si="1"/>
        <v>0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41"/>
      <c r="B111" s="78"/>
      <c r="C111" s="74" t="s">
        <v>207</v>
      </c>
      <c r="D111" s="40">
        <f t="shared" si="1"/>
        <v>0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41"/>
      <c r="B112" s="78"/>
      <c r="C112" s="74" t="s">
        <v>208</v>
      </c>
      <c r="D112" s="40">
        <f t="shared" si="1"/>
        <v>3300</v>
      </c>
      <c r="E112" s="40"/>
      <c r="F112" s="40"/>
      <c r="G112" s="40"/>
      <c r="H112" s="40"/>
      <c r="I112" s="40">
        <v>3300</v>
      </c>
      <c r="J112" s="40"/>
      <c r="K112" s="40"/>
      <c r="L112" s="40"/>
      <c r="M112" s="40"/>
      <c r="N112" s="40"/>
      <c r="O112" s="40"/>
      <c r="P112" s="40"/>
    </row>
    <row r="113" spans="1:16" x14ac:dyDescent="0.25">
      <c r="A113" s="241"/>
      <c r="B113" s="78"/>
      <c r="C113" s="74" t="s">
        <v>209</v>
      </c>
      <c r="D113" s="40">
        <f t="shared" si="1"/>
        <v>36000</v>
      </c>
      <c r="E113" s="40">
        <v>4000</v>
      </c>
      <c r="F113" s="40">
        <v>4000</v>
      </c>
      <c r="G113" s="40">
        <v>4000</v>
      </c>
      <c r="H113" s="40">
        <v>4000</v>
      </c>
      <c r="I113" s="40">
        <v>4000</v>
      </c>
      <c r="J113" s="40"/>
      <c r="K113" s="40"/>
      <c r="L113" s="40"/>
      <c r="M113" s="40">
        <v>4000</v>
      </c>
      <c r="N113" s="40">
        <v>4000</v>
      </c>
      <c r="O113" s="40">
        <v>4000</v>
      </c>
      <c r="P113" s="40">
        <v>4000</v>
      </c>
    </row>
    <row r="114" spans="1:16" x14ac:dyDescent="0.25">
      <c r="A114" s="241"/>
      <c r="B114" s="78"/>
      <c r="C114" s="74" t="s">
        <v>210</v>
      </c>
      <c r="D114" s="40">
        <f t="shared" si="1"/>
        <v>0</v>
      </c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1:16" x14ac:dyDescent="0.25">
      <c r="A115" s="241"/>
      <c r="B115" s="78"/>
      <c r="C115" s="74" t="s">
        <v>211</v>
      </c>
      <c r="D115" s="40">
        <f t="shared" si="1"/>
        <v>0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ht="26.25" x14ac:dyDescent="0.25">
      <c r="A116" s="241"/>
      <c r="B116" s="78"/>
      <c r="C116" s="74" t="s">
        <v>212</v>
      </c>
      <c r="D116" s="40">
        <f t="shared" si="1"/>
        <v>0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ht="26.25" x14ac:dyDescent="0.25">
      <c r="A117" s="241"/>
      <c r="B117" s="78"/>
      <c r="C117" s="74" t="s">
        <v>213</v>
      </c>
      <c r="D117" s="40">
        <f t="shared" si="1"/>
        <v>0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41"/>
      <c r="B118" s="78"/>
      <c r="C118" s="74" t="s">
        <v>214</v>
      </c>
      <c r="D118" s="40">
        <f t="shared" si="1"/>
        <v>0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41"/>
      <c r="B119" s="78"/>
      <c r="C119" s="74" t="s">
        <v>215</v>
      </c>
      <c r="D119" s="40">
        <f t="shared" si="1"/>
        <v>0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ht="13.15" customHeight="1" x14ac:dyDescent="0.25">
      <c r="A120" s="241"/>
      <c r="B120" s="78"/>
      <c r="C120" s="71" t="s">
        <v>216</v>
      </c>
      <c r="D120" s="40">
        <f t="shared" si="1"/>
        <v>5000</v>
      </c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>
        <v>5000</v>
      </c>
      <c r="P120" s="40"/>
    </row>
    <row r="121" spans="1:16" x14ac:dyDescent="0.25">
      <c r="A121" s="241"/>
      <c r="B121" s="78"/>
      <c r="C121" s="79" t="s">
        <v>217</v>
      </c>
      <c r="D121" s="40">
        <f t="shared" si="1"/>
        <v>0</v>
      </c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16" x14ac:dyDescent="0.25">
      <c r="A122" s="241"/>
      <c r="B122" s="78"/>
      <c r="C122" s="64" t="s">
        <v>218</v>
      </c>
      <c r="D122" s="40">
        <f t="shared" si="1"/>
        <v>0</v>
      </c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16" x14ac:dyDescent="0.25">
      <c r="A123" s="241"/>
      <c r="B123" s="78"/>
      <c r="C123" s="74" t="s">
        <v>219</v>
      </c>
      <c r="D123" s="40">
        <f t="shared" si="1"/>
        <v>25000</v>
      </c>
      <c r="E123" s="40"/>
      <c r="F123" s="40"/>
      <c r="G123" s="40"/>
      <c r="H123" s="40">
        <v>25000</v>
      </c>
      <c r="I123" s="40"/>
      <c r="J123" s="40"/>
      <c r="K123" s="40"/>
      <c r="L123" s="40"/>
      <c r="M123" s="40"/>
      <c r="N123" s="40"/>
      <c r="O123" s="40"/>
      <c r="P123" s="40"/>
    </row>
    <row r="124" spans="1:16" x14ac:dyDescent="0.25">
      <c r="A124" s="241"/>
      <c r="B124" s="78"/>
      <c r="C124" s="80" t="s">
        <v>220</v>
      </c>
      <c r="D124" s="40">
        <f t="shared" si="1"/>
        <v>0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1:16" ht="26.25" x14ac:dyDescent="0.25">
      <c r="A125" s="241"/>
      <c r="B125" s="78"/>
      <c r="C125" s="81" t="s">
        <v>221</v>
      </c>
      <c r="D125" s="40">
        <f t="shared" si="1"/>
        <v>0</v>
      </c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</row>
    <row r="126" spans="1:16" x14ac:dyDescent="0.25">
      <c r="A126" s="241"/>
      <c r="B126" s="78"/>
      <c r="C126" s="65" t="s">
        <v>128</v>
      </c>
      <c r="D126" s="40">
        <f t="shared" si="1"/>
        <v>0</v>
      </c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x14ac:dyDescent="0.25">
      <c r="A127" s="241"/>
      <c r="B127" s="78"/>
      <c r="C127" t="s">
        <v>222</v>
      </c>
      <c r="D127" s="40">
        <f t="shared" si="1"/>
        <v>0</v>
      </c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</row>
    <row r="128" spans="1:16" ht="30" x14ac:dyDescent="0.25">
      <c r="A128" s="241"/>
      <c r="B128" s="82"/>
      <c r="C128" s="83" t="s">
        <v>223</v>
      </c>
      <c r="D128" s="40">
        <f t="shared" si="1"/>
        <v>80200</v>
      </c>
      <c r="E128" s="84"/>
      <c r="F128" s="84"/>
      <c r="G128" s="84">
        <f>100000-19800</f>
        <v>80200</v>
      </c>
      <c r="H128" s="84"/>
      <c r="I128" s="84"/>
      <c r="J128" s="84"/>
      <c r="K128" s="84"/>
      <c r="L128" s="84"/>
      <c r="M128" s="84"/>
      <c r="N128" s="84"/>
      <c r="O128" s="84"/>
      <c r="P128" s="84"/>
    </row>
    <row r="129" spans="1:16" ht="25.5" customHeight="1" x14ac:dyDescent="0.25">
      <c r="A129" s="241"/>
      <c r="B129" s="82"/>
      <c r="C129" s="83" t="s">
        <v>224</v>
      </c>
      <c r="D129" s="40">
        <f t="shared" si="1"/>
        <v>0</v>
      </c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</row>
    <row r="130" spans="1:16" x14ac:dyDescent="0.25">
      <c r="A130" s="241"/>
      <c r="B130" s="82"/>
      <c r="D130" s="40">
        <f t="shared" si="1"/>
        <v>0</v>
      </c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</row>
    <row r="131" spans="1:16" x14ac:dyDescent="0.25">
      <c r="A131" s="241"/>
      <c r="B131" s="227">
        <v>227</v>
      </c>
      <c r="C131" s="57" t="s">
        <v>225</v>
      </c>
      <c r="D131" s="40">
        <f t="shared" si="1"/>
        <v>0</v>
      </c>
      <c r="E131" s="44">
        <f>E132</f>
        <v>0</v>
      </c>
      <c r="F131" s="44">
        <f t="shared" ref="F131:P131" si="15">F132</f>
        <v>0</v>
      </c>
      <c r="G131" s="44">
        <f t="shared" si="15"/>
        <v>0</v>
      </c>
      <c r="H131" s="44">
        <f t="shared" si="15"/>
        <v>0</v>
      </c>
      <c r="I131" s="44">
        <f t="shared" si="15"/>
        <v>0</v>
      </c>
      <c r="J131" s="44">
        <f t="shared" si="15"/>
        <v>0</v>
      </c>
      <c r="K131" s="44">
        <f t="shared" si="15"/>
        <v>0</v>
      </c>
      <c r="L131" s="44">
        <f t="shared" si="15"/>
        <v>0</v>
      </c>
      <c r="M131" s="44">
        <f t="shared" si="15"/>
        <v>0</v>
      </c>
      <c r="N131" s="44">
        <f t="shared" si="15"/>
        <v>0</v>
      </c>
      <c r="O131" s="44">
        <f t="shared" si="15"/>
        <v>0</v>
      </c>
      <c r="P131" s="44">
        <f t="shared" si="15"/>
        <v>0</v>
      </c>
    </row>
    <row r="132" spans="1:16" x14ac:dyDescent="0.25">
      <c r="A132" s="241"/>
      <c r="B132" s="227"/>
      <c r="C132" s="54" t="s">
        <v>226</v>
      </c>
      <c r="D132" s="40">
        <f t="shared" si="1"/>
        <v>0</v>
      </c>
      <c r="E132" s="85"/>
      <c r="F132" s="85"/>
      <c r="G132" s="85"/>
      <c r="H132" s="86"/>
      <c r="I132" s="86"/>
      <c r="J132" s="86"/>
      <c r="K132" s="86"/>
      <c r="L132" s="86"/>
      <c r="M132" s="86"/>
      <c r="N132" s="86"/>
      <c r="O132" s="86"/>
      <c r="P132" s="86"/>
    </row>
    <row r="133" spans="1:16" x14ac:dyDescent="0.25">
      <c r="A133" s="241"/>
      <c r="B133" s="227">
        <v>228</v>
      </c>
      <c r="C133" s="57" t="s">
        <v>227</v>
      </c>
      <c r="D133" s="44">
        <f t="shared" si="1"/>
        <v>0</v>
      </c>
      <c r="E133" s="44">
        <f>SUM(E134:E139)</f>
        <v>0</v>
      </c>
      <c r="F133" s="44">
        <f t="shared" ref="F133:P133" si="16">SUM(F134:F139)</f>
        <v>0</v>
      </c>
      <c r="G133" s="44">
        <f t="shared" si="16"/>
        <v>0</v>
      </c>
      <c r="H133" s="44">
        <f t="shared" si="16"/>
        <v>0</v>
      </c>
      <c r="I133" s="44">
        <f t="shared" si="16"/>
        <v>0</v>
      </c>
      <c r="J133" s="44">
        <f t="shared" si="16"/>
        <v>0</v>
      </c>
      <c r="K133" s="44">
        <f t="shared" si="16"/>
        <v>0</v>
      </c>
      <c r="L133" s="44">
        <f t="shared" si="16"/>
        <v>0</v>
      </c>
      <c r="M133" s="44">
        <f t="shared" si="16"/>
        <v>0</v>
      </c>
      <c r="N133" s="44">
        <f t="shared" si="16"/>
        <v>0</v>
      </c>
      <c r="O133" s="44">
        <f t="shared" si="16"/>
        <v>0</v>
      </c>
      <c r="P133" s="44">
        <f t="shared" si="16"/>
        <v>0</v>
      </c>
    </row>
    <row r="134" spans="1:16" x14ac:dyDescent="0.25">
      <c r="A134" s="241"/>
      <c r="B134" s="227"/>
      <c r="C134" s="54" t="s">
        <v>228</v>
      </c>
      <c r="D134" s="40">
        <f t="shared" si="1"/>
        <v>0</v>
      </c>
      <c r="E134" s="40"/>
      <c r="F134" s="40"/>
      <c r="G134" s="40"/>
      <c r="H134" s="85"/>
      <c r="I134" s="85"/>
      <c r="J134" s="85"/>
      <c r="K134" s="85"/>
      <c r="L134" s="85"/>
      <c r="M134" s="85"/>
      <c r="N134" s="85"/>
      <c r="O134" s="85"/>
      <c r="P134" s="85"/>
    </row>
    <row r="135" spans="1:16" x14ac:dyDescent="0.25">
      <c r="A135" s="241"/>
      <c r="B135" s="227"/>
      <c r="C135" s="54" t="s">
        <v>229</v>
      </c>
      <c r="D135" s="40">
        <f t="shared" si="1"/>
        <v>0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</row>
    <row r="136" spans="1:16" x14ac:dyDescent="0.25">
      <c r="A136" s="241"/>
      <c r="B136" s="227"/>
      <c r="C136" s="54" t="s">
        <v>230</v>
      </c>
      <c r="D136" s="40">
        <f t="shared" si="1"/>
        <v>0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</row>
    <row r="137" spans="1:16" x14ac:dyDescent="0.25">
      <c r="A137" s="241"/>
      <c r="B137" s="227"/>
      <c r="C137" s="54" t="s">
        <v>231</v>
      </c>
      <c r="D137" s="40">
        <f t="shared" si="1"/>
        <v>0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</row>
    <row r="138" spans="1:16" ht="38.25" x14ac:dyDescent="0.25">
      <c r="A138" s="241"/>
      <c r="B138" s="227"/>
      <c r="C138" s="54" t="s">
        <v>232</v>
      </c>
      <c r="D138" s="40">
        <f t="shared" si="1"/>
        <v>0</v>
      </c>
      <c r="E138" s="40"/>
      <c r="F138" s="40"/>
      <c r="G138" s="40"/>
      <c r="H138" s="84"/>
      <c r="I138" s="84"/>
      <c r="J138" s="84"/>
      <c r="K138" s="84"/>
      <c r="L138" s="84"/>
      <c r="M138" s="84"/>
      <c r="N138" s="84"/>
      <c r="O138" s="84"/>
      <c r="P138" s="84"/>
    </row>
    <row r="139" spans="1:16" x14ac:dyDescent="0.25">
      <c r="A139" s="241"/>
      <c r="B139" s="87"/>
      <c r="C139" s="54" t="s">
        <v>233</v>
      </c>
      <c r="D139" s="40">
        <f t="shared" si="1"/>
        <v>0</v>
      </c>
      <c r="E139" s="40"/>
      <c r="F139" s="40"/>
      <c r="G139" s="40"/>
      <c r="H139" s="84"/>
      <c r="I139" s="84"/>
      <c r="J139" s="84"/>
      <c r="K139" s="84"/>
      <c r="L139" s="84"/>
      <c r="M139" s="84"/>
      <c r="N139" s="84"/>
      <c r="O139" s="84"/>
      <c r="P139" s="84"/>
    </row>
    <row r="140" spans="1:16" x14ac:dyDescent="0.25">
      <c r="A140" s="241"/>
      <c r="B140" s="222">
        <v>310</v>
      </c>
      <c r="C140" s="57" t="s">
        <v>86</v>
      </c>
      <c r="D140" s="44">
        <f t="shared" si="1"/>
        <v>50000</v>
      </c>
      <c r="E140" s="44">
        <f>SUM(E141:E154)</f>
        <v>0</v>
      </c>
      <c r="F140" s="44">
        <f t="shared" ref="F140:P140" si="17">SUM(F141:F154)</f>
        <v>0</v>
      </c>
      <c r="G140" s="44">
        <f t="shared" si="17"/>
        <v>0</v>
      </c>
      <c r="H140" s="44">
        <f t="shared" si="17"/>
        <v>50000</v>
      </c>
      <c r="I140" s="44">
        <f t="shared" si="17"/>
        <v>0</v>
      </c>
      <c r="J140" s="44">
        <f t="shared" si="17"/>
        <v>0</v>
      </c>
      <c r="K140" s="44">
        <f t="shared" si="17"/>
        <v>0</v>
      </c>
      <c r="L140" s="44">
        <f t="shared" si="17"/>
        <v>0</v>
      </c>
      <c r="M140" s="44">
        <f t="shared" si="17"/>
        <v>0</v>
      </c>
      <c r="N140" s="44">
        <f t="shared" si="17"/>
        <v>0</v>
      </c>
      <c r="O140" s="44">
        <f t="shared" si="17"/>
        <v>0</v>
      </c>
      <c r="P140" s="44">
        <f t="shared" si="17"/>
        <v>0</v>
      </c>
    </row>
    <row r="141" spans="1:16" x14ac:dyDescent="0.25">
      <c r="A141" s="241"/>
      <c r="B141" s="222"/>
      <c r="C141" s="54" t="s">
        <v>234</v>
      </c>
      <c r="D141" s="40">
        <f t="shared" si="1"/>
        <v>0</v>
      </c>
      <c r="E141" s="40"/>
      <c r="F141" s="40"/>
      <c r="G141" s="40"/>
      <c r="H141" s="85"/>
      <c r="I141" s="85"/>
      <c r="J141" s="85"/>
      <c r="K141" s="85"/>
      <c r="L141" s="85"/>
      <c r="M141" s="85"/>
      <c r="N141" s="85"/>
      <c r="O141" s="85"/>
      <c r="P141" s="85"/>
    </row>
    <row r="142" spans="1:16" x14ac:dyDescent="0.25">
      <c r="A142" s="241"/>
      <c r="B142" s="222"/>
      <c r="C142" s="54" t="s">
        <v>235</v>
      </c>
      <c r="D142" s="40">
        <f t="shared" si="1"/>
        <v>0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</row>
    <row r="143" spans="1:16" x14ac:dyDescent="0.25">
      <c r="A143" s="241"/>
      <c r="B143" s="222"/>
      <c r="C143" s="79" t="s">
        <v>236</v>
      </c>
      <c r="D143" s="40">
        <f t="shared" si="1"/>
        <v>0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16" x14ac:dyDescent="0.25">
      <c r="A144" s="241"/>
      <c r="B144" s="222"/>
      <c r="C144" s="79" t="s">
        <v>237</v>
      </c>
      <c r="D144" s="40">
        <f t="shared" si="1"/>
        <v>0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x14ac:dyDescent="0.25">
      <c r="A145" s="241"/>
      <c r="B145" s="222"/>
      <c r="C145" s="79" t="s">
        <v>238</v>
      </c>
      <c r="D145" s="40">
        <f t="shared" si="1"/>
        <v>0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</row>
    <row r="146" spans="1:16" x14ac:dyDescent="0.25">
      <c r="A146" s="241"/>
      <c r="B146" s="222"/>
      <c r="C146" s="79" t="s">
        <v>239</v>
      </c>
      <c r="D146" s="40">
        <f t="shared" si="1"/>
        <v>0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</row>
    <row r="147" spans="1:16" x14ac:dyDescent="0.25">
      <c r="A147" s="241"/>
      <c r="B147" s="222"/>
      <c r="C147" s="79" t="s">
        <v>240</v>
      </c>
      <c r="D147" s="40">
        <f t="shared" si="1"/>
        <v>0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</row>
    <row r="148" spans="1:16" x14ac:dyDescent="0.25">
      <c r="A148" s="241"/>
      <c r="B148" s="222"/>
      <c r="C148" s="79" t="s">
        <v>241</v>
      </c>
      <c r="D148" s="40">
        <f t="shared" si="1"/>
        <v>50000</v>
      </c>
      <c r="E148" s="40"/>
      <c r="F148" s="40"/>
      <c r="G148" s="40"/>
      <c r="H148" s="40">
        <v>50000</v>
      </c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41"/>
      <c r="B149" s="222"/>
      <c r="C149" s="79" t="s">
        <v>242</v>
      </c>
      <c r="D149" s="40">
        <f t="shared" si="1"/>
        <v>0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41"/>
      <c r="B150" s="222"/>
      <c r="C150" s="79" t="s">
        <v>243</v>
      </c>
      <c r="D150" s="40">
        <f t="shared" si="1"/>
        <v>0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41"/>
      <c r="B151" s="222"/>
      <c r="C151" s="79" t="s">
        <v>244</v>
      </c>
      <c r="D151" s="40">
        <f t="shared" si="1"/>
        <v>0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41"/>
      <c r="B152" s="222"/>
      <c r="C152" s="79" t="s">
        <v>245</v>
      </c>
      <c r="D152" s="40">
        <f t="shared" si="1"/>
        <v>0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41"/>
      <c r="B153" s="222"/>
      <c r="C153" s="79" t="s">
        <v>246</v>
      </c>
      <c r="D153" s="40">
        <f t="shared" si="1"/>
        <v>0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41"/>
      <c r="B154" s="222"/>
      <c r="C154" s="79" t="s">
        <v>247</v>
      </c>
      <c r="D154" s="40">
        <f t="shared" si="1"/>
        <v>0</v>
      </c>
      <c r="E154" s="40"/>
      <c r="F154" s="40"/>
      <c r="G154" s="40"/>
      <c r="H154" s="84"/>
      <c r="I154" s="84"/>
      <c r="J154" s="84"/>
      <c r="K154" s="84"/>
      <c r="L154" s="84"/>
      <c r="M154" s="84"/>
      <c r="N154" s="84"/>
      <c r="O154" s="84"/>
      <c r="P154" s="84"/>
    </row>
    <row r="155" spans="1:16" x14ac:dyDescent="0.25">
      <c r="A155" s="241"/>
      <c r="B155" s="88">
        <v>340</v>
      </c>
      <c r="C155" s="57" t="s">
        <v>96</v>
      </c>
      <c r="D155" s="44">
        <f t="shared" si="1"/>
        <v>82000</v>
      </c>
      <c r="E155" s="44">
        <f>E156+E158+E160+E162+E167+E169+E181+E183</f>
        <v>0</v>
      </c>
      <c r="F155" s="44">
        <f t="shared" ref="F155:P155" si="18">F156+F158+F160+F162+F167+F169+F181+F183</f>
        <v>18000</v>
      </c>
      <c r="G155" s="44">
        <f t="shared" si="18"/>
        <v>15000</v>
      </c>
      <c r="H155" s="44">
        <f t="shared" si="18"/>
        <v>34000</v>
      </c>
      <c r="I155" s="44">
        <f t="shared" si="18"/>
        <v>0</v>
      </c>
      <c r="J155" s="44">
        <f t="shared" si="18"/>
        <v>0</v>
      </c>
      <c r="K155" s="44">
        <f t="shared" si="18"/>
        <v>10000</v>
      </c>
      <c r="L155" s="44">
        <f t="shared" si="18"/>
        <v>5000</v>
      </c>
      <c r="M155" s="44">
        <f t="shared" si="18"/>
        <v>0</v>
      </c>
      <c r="N155" s="44">
        <f t="shared" si="18"/>
        <v>0</v>
      </c>
      <c r="O155" s="44">
        <f t="shared" si="18"/>
        <v>0</v>
      </c>
      <c r="P155" s="44">
        <f t="shared" si="18"/>
        <v>0</v>
      </c>
    </row>
    <row r="156" spans="1:16" ht="25.5" x14ac:dyDescent="0.25">
      <c r="A156" s="241"/>
      <c r="B156" s="228">
        <v>341</v>
      </c>
      <c r="C156" s="68" t="s">
        <v>248</v>
      </c>
      <c r="D156" s="40">
        <f t="shared" ref="D156:D207" si="19">E156+F156+G156+H156+I156+J156+K156+L156+M156+N156+O156+P156</f>
        <v>0</v>
      </c>
      <c r="E156" s="40">
        <f>E157</f>
        <v>0</v>
      </c>
      <c r="F156" s="40">
        <f t="shared" ref="F156:P156" si="20">F157</f>
        <v>0</v>
      </c>
      <c r="G156" s="40">
        <f t="shared" si="20"/>
        <v>0</v>
      </c>
      <c r="H156" s="40">
        <f t="shared" si="20"/>
        <v>0</v>
      </c>
      <c r="I156" s="40">
        <f t="shared" si="20"/>
        <v>0</v>
      </c>
      <c r="J156" s="40">
        <f t="shared" si="20"/>
        <v>0</v>
      </c>
      <c r="K156" s="40">
        <f t="shared" si="20"/>
        <v>0</v>
      </c>
      <c r="L156" s="40">
        <f t="shared" si="20"/>
        <v>0</v>
      </c>
      <c r="M156" s="40">
        <f t="shared" si="20"/>
        <v>0</v>
      </c>
      <c r="N156" s="40">
        <f t="shared" si="20"/>
        <v>0</v>
      </c>
      <c r="O156" s="40">
        <f t="shared" si="20"/>
        <v>0</v>
      </c>
      <c r="P156" s="40">
        <f t="shared" si="20"/>
        <v>0</v>
      </c>
    </row>
    <row r="157" spans="1:16" x14ac:dyDescent="0.25">
      <c r="A157" s="241"/>
      <c r="B157" s="228"/>
      <c r="C157" s="68"/>
      <c r="D157" s="40">
        <f t="shared" si="19"/>
        <v>0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41"/>
      <c r="B158" s="89">
        <v>342</v>
      </c>
      <c r="C158" s="68" t="s">
        <v>249</v>
      </c>
      <c r="D158" s="40">
        <f t="shared" si="19"/>
        <v>0</v>
      </c>
      <c r="E158" s="40">
        <f>E159</f>
        <v>0</v>
      </c>
      <c r="F158" s="40">
        <f t="shared" ref="F158:P158" si="21">F159</f>
        <v>0</v>
      </c>
      <c r="G158" s="40">
        <f t="shared" si="21"/>
        <v>0</v>
      </c>
      <c r="H158" s="40">
        <f t="shared" si="21"/>
        <v>0</v>
      </c>
      <c r="I158" s="40">
        <f t="shared" si="21"/>
        <v>0</v>
      </c>
      <c r="J158" s="40">
        <f t="shared" si="21"/>
        <v>0</v>
      </c>
      <c r="K158" s="40">
        <f t="shared" si="21"/>
        <v>0</v>
      </c>
      <c r="L158" s="40">
        <f t="shared" si="21"/>
        <v>0</v>
      </c>
      <c r="M158" s="40">
        <f t="shared" si="21"/>
        <v>0</v>
      </c>
      <c r="N158" s="40">
        <f t="shared" si="21"/>
        <v>0</v>
      </c>
      <c r="O158" s="40">
        <f t="shared" si="21"/>
        <v>0</v>
      </c>
      <c r="P158" s="40">
        <f t="shared" si="21"/>
        <v>0</v>
      </c>
    </row>
    <row r="159" spans="1:16" ht="25.5" x14ac:dyDescent="0.25">
      <c r="A159" s="241"/>
      <c r="B159" s="89"/>
      <c r="C159" s="64" t="s">
        <v>250</v>
      </c>
      <c r="D159" s="40">
        <f t="shared" si="19"/>
        <v>0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41"/>
      <c r="B160" s="228">
        <v>343</v>
      </c>
      <c r="C160" s="68" t="s">
        <v>251</v>
      </c>
      <c r="D160" s="40">
        <f t="shared" si="19"/>
        <v>0</v>
      </c>
      <c r="E160" s="40">
        <f>E161</f>
        <v>0</v>
      </c>
      <c r="F160" s="40">
        <f t="shared" ref="F160:P160" si="22">F161</f>
        <v>0</v>
      </c>
      <c r="G160" s="40">
        <f t="shared" si="22"/>
        <v>0</v>
      </c>
      <c r="H160" s="40">
        <f t="shared" si="22"/>
        <v>0</v>
      </c>
      <c r="I160" s="40">
        <f t="shared" si="22"/>
        <v>0</v>
      </c>
      <c r="J160" s="40">
        <f t="shared" si="22"/>
        <v>0</v>
      </c>
      <c r="K160" s="40">
        <f t="shared" si="22"/>
        <v>0</v>
      </c>
      <c r="L160" s="40">
        <f t="shared" si="22"/>
        <v>0</v>
      </c>
      <c r="M160" s="40">
        <f t="shared" si="22"/>
        <v>0</v>
      </c>
      <c r="N160" s="40">
        <f t="shared" si="22"/>
        <v>0</v>
      </c>
      <c r="O160" s="40">
        <f t="shared" si="22"/>
        <v>0</v>
      </c>
      <c r="P160" s="40">
        <f t="shared" si="22"/>
        <v>0</v>
      </c>
    </row>
    <row r="161" spans="1:16" x14ac:dyDescent="0.25">
      <c r="A161" s="241"/>
      <c r="B161" s="228"/>
      <c r="C161" s="64" t="s">
        <v>252</v>
      </c>
      <c r="D161" s="40">
        <f t="shared" si="19"/>
        <v>0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41"/>
      <c r="B162" s="89">
        <v>344</v>
      </c>
      <c r="C162" s="68" t="s">
        <v>253</v>
      </c>
      <c r="D162" s="40">
        <f t="shared" si="19"/>
        <v>34000</v>
      </c>
      <c r="E162" s="40">
        <f>E163+E164+E165+E166</f>
        <v>0</v>
      </c>
      <c r="F162" s="40">
        <f t="shared" ref="F162:P162" si="23">F163+F164+F165+F166</f>
        <v>0</v>
      </c>
      <c r="G162" s="40">
        <f t="shared" si="23"/>
        <v>0</v>
      </c>
      <c r="H162" s="40">
        <f t="shared" si="23"/>
        <v>34000</v>
      </c>
      <c r="I162" s="40">
        <f t="shared" si="23"/>
        <v>0</v>
      </c>
      <c r="J162" s="40">
        <f t="shared" si="23"/>
        <v>0</v>
      </c>
      <c r="K162" s="40">
        <f t="shared" si="23"/>
        <v>0</v>
      </c>
      <c r="L162" s="40">
        <f t="shared" si="23"/>
        <v>0</v>
      </c>
      <c r="M162" s="40">
        <f t="shared" si="23"/>
        <v>0</v>
      </c>
      <c r="N162" s="40">
        <f t="shared" si="23"/>
        <v>0</v>
      </c>
      <c r="O162" s="40">
        <f t="shared" si="23"/>
        <v>0</v>
      </c>
      <c r="P162" s="40">
        <f t="shared" si="23"/>
        <v>0</v>
      </c>
    </row>
    <row r="163" spans="1:16" x14ac:dyDescent="0.25">
      <c r="A163" s="241"/>
      <c r="B163" s="229"/>
      <c r="C163" s="64" t="s">
        <v>254</v>
      </c>
      <c r="D163" s="40">
        <f t="shared" si="19"/>
        <v>0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41"/>
      <c r="B164" s="230"/>
      <c r="C164" s="64" t="s">
        <v>255</v>
      </c>
      <c r="D164" s="40">
        <f t="shared" si="19"/>
        <v>20000</v>
      </c>
      <c r="E164" s="40"/>
      <c r="F164" s="40"/>
      <c r="G164" s="40"/>
      <c r="H164" s="40">
        <v>20000</v>
      </c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41"/>
      <c r="B165" s="230"/>
      <c r="C165" s="54" t="s">
        <v>256</v>
      </c>
      <c r="D165" s="40">
        <f t="shared" si="19"/>
        <v>14000</v>
      </c>
      <c r="E165" s="40"/>
      <c r="F165" s="40"/>
      <c r="G165" s="40"/>
      <c r="H165" s="40">
        <v>14000</v>
      </c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41"/>
      <c r="B166" s="231"/>
      <c r="C166" s="64" t="s">
        <v>257</v>
      </c>
      <c r="D166" s="40">
        <f t="shared" si="19"/>
        <v>0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41"/>
      <c r="B167" s="228">
        <v>345</v>
      </c>
      <c r="C167" s="68" t="s">
        <v>258</v>
      </c>
      <c r="D167" s="40">
        <f t="shared" si="19"/>
        <v>8000</v>
      </c>
      <c r="E167" s="40">
        <f>E168</f>
        <v>0</v>
      </c>
      <c r="F167" s="40">
        <f t="shared" ref="F167:P167" si="24">F168</f>
        <v>8000</v>
      </c>
      <c r="G167" s="40">
        <f t="shared" si="24"/>
        <v>0</v>
      </c>
      <c r="H167" s="40">
        <f t="shared" si="24"/>
        <v>0</v>
      </c>
      <c r="I167" s="40">
        <f t="shared" si="24"/>
        <v>0</v>
      </c>
      <c r="J167" s="40">
        <f t="shared" si="24"/>
        <v>0</v>
      </c>
      <c r="K167" s="40">
        <f t="shared" si="24"/>
        <v>0</v>
      </c>
      <c r="L167" s="40">
        <f t="shared" si="24"/>
        <v>0</v>
      </c>
      <c r="M167" s="40">
        <f t="shared" si="24"/>
        <v>0</v>
      </c>
      <c r="N167" s="40">
        <f t="shared" si="24"/>
        <v>0</v>
      </c>
      <c r="O167" s="40">
        <f t="shared" si="24"/>
        <v>0</v>
      </c>
      <c r="P167" s="40">
        <f t="shared" si="24"/>
        <v>0</v>
      </c>
    </row>
    <row r="168" spans="1:16" x14ac:dyDescent="0.25">
      <c r="A168" s="241"/>
      <c r="B168" s="228"/>
      <c r="C168" s="64" t="s">
        <v>259</v>
      </c>
      <c r="D168" s="40">
        <f t="shared" si="19"/>
        <v>8000</v>
      </c>
      <c r="E168" s="40"/>
      <c r="F168" s="40">
        <v>8000</v>
      </c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ht="25.5" x14ac:dyDescent="0.25">
      <c r="A169" s="241"/>
      <c r="B169" s="228">
        <v>346</v>
      </c>
      <c r="C169" s="68" t="s">
        <v>260</v>
      </c>
      <c r="D169" s="40">
        <f t="shared" si="19"/>
        <v>40000</v>
      </c>
      <c r="E169" s="40">
        <f>E171+E172+E174+E176+E177+E178+E180</f>
        <v>0</v>
      </c>
      <c r="F169" s="40">
        <f t="shared" ref="F169:P169" si="25">F171+F172+F174+F176+F177+F178+F180</f>
        <v>10000</v>
      </c>
      <c r="G169" s="40">
        <f t="shared" si="25"/>
        <v>15000</v>
      </c>
      <c r="H169" s="40">
        <f t="shared" si="25"/>
        <v>0</v>
      </c>
      <c r="I169" s="40">
        <f t="shared" si="25"/>
        <v>0</v>
      </c>
      <c r="J169" s="40">
        <f t="shared" si="25"/>
        <v>0</v>
      </c>
      <c r="K169" s="40">
        <f t="shared" si="25"/>
        <v>10000</v>
      </c>
      <c r="L169" s="40">
        <f t="shared" si="25"/>
        <v>5000</v>
      </c>
      <c r="M169" s="40">
        <f t="shared" si="25"/>
        <v>0</v>
      </c>
      <c r="N169" s="40">
        <f t="shared" si="25"/>
        <v>0</v>
      </c>
      <c r="O169" s="40">
        <f t="shared" si="25"/>
        <v>0</v>
      </c>
      <c r="P169" s="40">
        <f t="shared" si="25"/>
        <v>0</v>
      </c>
    </row>
    <row r="170" spans="1:16" x14ac:dyDescent="0.25">
      <c r="A170" s="241"/>
      <c r="B170" s="228"/>
      <c r="C170" s="90" t="s">
        <v>261</v>
      </c>
      <c r="D170" s="40">
        <f t="shared" si="19"/>
        <v>0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</row>
    <row r="171" spans="1:16" x14ac:dyDescent="0.25">
      <c r="A171" s="241"/>
      <c r="B171" s="228"/>
      <c r="C171" s="64" t="s">
        <v>262</v>
      </c>
      <c r="D171" s="40">
        <f t="shared" si="19"/>
        <v>10000</v>
      </c>
      <c r="E171" s="40"/>
      <c r="F171" s="40">
        <v>10000</v>
      </c>
      <c r="G171" s="40"/>
      <c r="H171" s="40"/>
      <c r="I171" s="40"/>
      <c r="J171" s="40"/>
      <c r="K171" s="40"/>
      <c r="L171" s="40"/>
      <c r="M171" s="40"/>
      <c r="N171" s="40"/>
      <c r="O171" s="40"/>
      <c r="P171" s="40"/>
    </row>
    <row r="172" spans="1:16" x14ac:dyDescent="0.25">
      <c r="A172" s="241"/>
      <c r="B172" s="228"/>
      <c r="C172" s="54"/>
      <c r="D172" s="40">
        <f t="shared" si="19"/>
        <v>0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</row>
    <row r="173" spans="1:16" x14ac:dyDescent="0.25">
      <c r="A173" s="241"/>
      <c r="B173" s="228"/>
      <c r="C173" s="90" t="s">
        <v>263</v>
      </c>
      <c r="D173" s="40">
        <f t="shared" si="19"/>
        <v>0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</row>
    <row r="174" spans="1:16" x14ac:dyDescent="0.25">
      <c r="A174" s="241"/>
      <c r="B174" s="228"/>
      <c r="C174" s="54"/>
      <c r="D174" s="40">
        <f t="shared" si="19"/>
        <v>0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41"/>
      <c r="B175" s="228"/>
      <c r="C175" s="90" t="s">
        <v>264</v>
      </c>
      <c r="D175" s="40">
        <f t="shared" si="19"/>
        <v>0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41"/>
      <c r="B176" s="228"/>
      <c r="C176" s="91" t="s">
        <v>265</v>
      </c>
      <c r="D176" s="40">
        <f t="shared" si="19"/>
        <v>0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41"/>
      <c r="B177" s="228"/>
      <c r="C177" s="54" t="s">
        <v>79</v>
      </c>
      <c r="D177" s="40">
        <f t="shared" si="19"/>
        <v>30000</v>
      </c>
      <c r="E177" s="40"/>
      <c r="F177" s="40"/>
      <c r="G177" s="40">
        <v>15000</v>
      </c>
      <c r="H177" s="40"/>
      <c r="I177" s="40"/>
      <c r="J177" s="40"/>
      <c r="K177" s="40">
        <v>10000</v>
      </c>
      <c r="L177" s="40">
        <v>5000</v>
      </c>
      <c r="M177" s="40"/>
      <c r="N177" s="40"/>
      <c r="O177" s="40"/>
      <c r="P177" s="40"/>
    </row>
    <row r="178" spans="1:16" ht="24.75" customHeight="1" x14ac:dyDescent="0.25">
      <c r="A178" s="241"/>
      <c r="B178" s="228"/>
      <c r="C178" s="92" t="s">
        <v>266</v>
      </c>
      <c r="D178" s="40">
        <f t="shared" si="19"/>
        <v>0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</row>
    <row r="179" spans="1:16" x14ac:dyDescent="0.25">
      <c r="A179" s="241"/>
      <c r="B179" s="228"/>
      <c r="C179" s="93" t="s">
        <v>267</v>
      </c>
      <c r="D179" s="40">
        <f t="shared" si="19"/>
        <v>0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</row>
    <row r="180" spans="1:16" x14ac:dyDescent="0.25">
      <c r="A180" s="241"/>
      <c r="B180" s="228"/>
      <c r="C180" s="64" t="s">
        <v>268</v>
      </c>
      <c r="D180" s="40">
        <f t="shared" si="19"/>
        <v>0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ht="25.5" x14ac:dyDescent="0.25">
      <c r="A181" s="241"/>
      <c r="B181" s="228">
        <v>347</v>
      </c>
      <c r="C181" s="68" t="s">
        <v>269</v>
      </c>
      <c r="D181" s="40">
        <f t="shared" si="19"/>
        <v>0</v>
      </c>
      <c r="E181" s="40">
        <f>E182</f>
        <v>0</v>
      </c>
      <c r="F181" s="40">
        <f t="shared" ref="F181:P181" si="26">F182</f>
        <v>0</v>
      </c>
      <c r="G181" s="40">
        <f t="shared" si="26"/>
        <v>0</v>
      </c>
      <c r="H181" s="40">
        <f t="shared" si="26"/>
        <v>0</v>
      </c>
      <c r="I181" s="40">
        <f t="shared" si="26"/>
        <v>0</v>
      </c>
      <c r="J181" s="40">
        <f t="shared" si="26"/>
        <v>0</v>
      </c>
      <c r="K181" s="40">
        <f t="shared" si="26"/>
        <v>0</v>
      </c>
      <c r="L181" s="40">
        <f t="shared" si="26"/>
        <v>0</v>
      </c>
      <c r="M181" s="40">
        <f t="shared" si="26"/>
        <v>0</v>
      </c>
      <c r="N181" s="40">
        <f t="shared" si="26"/>
        <v>0</v>
      </c>
      <c r="O181" s="40">
        <f t="shared" si="26"/>
        <v>0</v>
      </c>
      <c r="P181" s="40">
        <f t="shared" si="26"/>
        <v>0</v>
      </c>
    </row>
    <row r="182" spans="1:16" x14ac:dyDescent="0.25">
      <c r="A182" s="241"/>
      <c r="B182" s="228"/>
      <c r="C182" s="68"/>
      <c r="D182" s="40">
        <f t="shared" si="19"/>
        <v>0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ht="25.5" x14ac:dyDescent="0.25">
      <c r="A183" s="241"/>
      <c r="B183" s="228">
        <v>349</v>
      </c>
      <c r="C183" s="68" t="s">
        <v>270</v>
      </c>
      <c r="D183" s="40">
        <f t="shared" si="19"/>
        <v>0</v>
      </c>
      <c r="E183" s="40">
        <f>E184</f>
        <v>0</v>
      </c>
      <c r="F183" s="40">
        <f t="shared" ref="F183:P183" si="27">F184</f>
        <v>0</v>
      </c>
      <c r="G183" s="40">
        <f t="shared" si="27"/>
        <v>0</v>
      </c>
      <c r="H183" s="40">
        <f t="shared" si="27"/>
        <v>0</v>
      </c>
      <c r="I183" s="40">
        <f t="shared" si="27"/>
        <v>0</v>
      </c>
      <c r="J183" s="40">
        <f t="shared" si="27"/>
        <v>0</v>
      </c>
      <c r="K183" s="40">
        <f t="shared" si="27"/>
        <v>0</v>
      </c>
      <c r="L183" s="40">
        <f t="shared" si="27"/>
        <v>0</v>
      </c>
      <c r="M183" s="40">
        <f t="shared" si="27"/>
        <v>0</v>
      </c>
      <c r="N183" s="40">
        <f t="shared" si="27"/>
        <v>0</v>
      </c>
      <c r="O183" s="40">
        <f t="shared" si="27"/>
        <v>0</v>
      </c>
      <c r="P183" s="40">
        <f t="shared" si="27"/>
        <v>0</v>
      </c>
    </row>
    <row r="184" spans="1:16" x14ac:dyDescent="0.25">
      <c r="A184" s="241"/>
      <c r="B184" s="228"/>
      <c r="C184" s="64" t="s">
        <v>271</v>
      </c>
      <c r="D184" s="40">
        <f t="shared" si="19"/>
        <v>0</v>
      </c>
      <c r="E184" s="40"/>
      <c r="F184" s="40"/>
      <c r="G184" s="40"/>
      <c r="H184" s="84"/>
      <c r="I184" s="84"/>
      <c r="J184" s="84"/>
      <c r="K184" s="84"/>
      <c r="L184" s="84"/>
      <c r="M184" s="84"/>
      <c r="N184" s="84"/>
      <c r="O184" s="84"/>
      <c r="P184" s="84"/>
    </row>
    <row r="185" spans="1:16" x14ac:dyDescent="0.25">
      <c r="A185" s="241"/>
      <c r="B185" s="94">
        <v>350</v>
      </c>
      <c r="C185" s="57" t="s">
        <v>272</v>
      </c>
      <c r="D185" s="40">
        <f t="shared" si="19"/>
        <v>0</v>
      </c>
      <c r="E185" s="95">
        <f>E186+E188</f>
        <v>0</v>
      </c>
      <c r="F185" s="95">
        <f t="shared" ref="F185:P185" si="28">F186+F188</f>
        <v>0</v>
      </c>
      <c r="G185" s="95">
        <f t="shared" si="28"/>
        <v>0</v>
      </c>
      <c r="H185" s="95">
        <f t="shared" si="28"/>
        <v>0</v>
      </c>
      <c r="I185" s="95">
        <f t="shared" si="28"/>
        <v>0</v>
      </c>
      <c r="J185" s="95">
        <f t="shared" si="28"/>
        <v>0</v>
      </c>
      <c r="K185" s="95">
        <f t="shared" si="28"/>
        <v>0</v>
      </c>
      <c r="L185" s="95">
        <f t="shared" si="28"/>
        <v>0</v>
      </c>
      <c r="M185" s="95">
        <f t="shared" si="28"/>
        <v>0</v>
      </c>
      <c r="N185" s="95">
        <f t="shared" si="28"/>
        <v>0</v>
      </c>
      <c r="O185" s="95">
        <f t="shared" si="28"/>
        <v>0</v>
      </c>
      <c r="P185" s="95">
        <f t="shared" si="28"/>
        <v>0</v>
      </c>
    </row>
    <row r="186" spans="1:16" ht="38.25" x14ac:dyDescent="0.25">
      <c r="A186" s="241"/>
      <c r="B186" s="222">
        <v>352</v>
      </c>
      <c r="C186" s="54" t="s">
        <v>273</v>
      </c>
      <c r="D186" s="40">
        <f t="shared" si="19"/>
        <v>0</v>
      </c>
      <c r="E186" s="40">
        <f>E187</f>
        <v>0</v>
      </c>
      <c r="F186" s="40">
        <f t="shared" ref="F186:P186" si="29">F187</f>
        <v>0</v>
      </c>
      <c r="G186" s="40">
        <f t="shared" si="29"/>
        <v>0</v>
      </c>
      <c r="H186" s="40">
        <f t="shared" si="29"/>
        <v>0</v>
      </c>
      <c r="I186" s="40">
        <f t="shared" si="29"/>
        <v>0</v>
      </c>
      <c r="J186" s="40">
        <f t="shared" si="29"/>
        <v>0</v>
      </c>
      <c r="K186" s="40">
        <f t="shared" si="29"/>
        <v>0</v>
      </c>
      <c r="L186" s="40">
        <f t="shared" si="29"/>
        <v>0</v>
      </c>
      <c r="M186" s="40">
        <f t="shared" si="29"/>
        <v>0</v>
      </c>
      <c r="N186" s="40">
        <f t="shared" si="29"/>
        <v>0</v>
      </c>
      <c r="O186" s="40">
        <f t="shared" si="29"/>
        <v>0</v>
      </c>
      <c r="P186" s="40">
        <f t="shared" si="29"/>
        <v>0</v>
      </c>
    </row>
    <row r="187" spans="1:16" x14ac:dyDescent="0.25">
      <c r="A187" s="241"/>
      <c r="B187" s="222"/>
      <c r="C187" s="54"/>
      <c r="D187" s="40">
        <f t="shared" si="19"/>
        <v>0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ht="38.25" x14ac:dyDescent="0.25">
      <c r="A188" s="241"/>
      <c r="B188" s="232">
        <v>353</v>
      </c>
      <c r="C188" s="54" t="s">
        <v>274</v>
      </c>
      <c r="D188" s="40">
        <f t="shared" si="19"/>
        <v>0</v>
      </c>
      <c r="E188" s="40">
        <f>E189</f>
        <v>0</v>
      </c>
      <c r="F188" s="40">
        <f t="shared" ref="F188:P188" si="30">F189</f>
        <v>0</v>
      </c>
      <c r="G188" s="40">
        <f t="shared" si="30"/>
        <v>0</v>
      </c>
      <c r="H188" s="40">
        <f t="shared" si="30"/>
        <v>0</v>
      </c>
      <c r="I188" s="40">
        <f t="shared" si="30"/>
        <v>0</v>
      </c>
      <c r="J188" s="40">
        <f t="shared" si="30"/>
        <v>0</v>
      </c>
      <c r="K188" s="40">
        <f t="shared" si="30"/>
        <v>0</v>
      </c>
      <c r="L188" s="40">
        <f t="shared" si="30"/>
        <v>0</v>
      </c>
      <c r="M188" s="40">
        <f t="shared" si="30"/>
        <v>0</v>
      </c>
      <c r="N188" s="40">
        <f t="shared" si="30"/>
        <v>0</v>
      </c>
      <c r="O188" s="40">
        <f t="shared" si="30"/>
        <v>0</v>
      </c>
      <c r="P188" s="40">
        <f t="shared" si="30"/>
        <v>0</v>
      </c>
    </row>
    <row r="189" spans="1:16" x14ac:dyDescent="0.25">
      <c r="A189" s="96"/>
      <c r="B189" s="233"/>
      <c r="C189" s="54"/>
      <c r="D189" s="40">
        <f t="shared" si="19"/>
        <v>0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97">
        <v>247</v>
      </c>
      <c r="B190" s="225" t="s">
        <v>275</v>
      </c>
      <c r="C190" s="226"/>
      <c r="D190" s="44">
        <f>E190+F190+G190+H190+I190+J190+K190+L190+M190+N190+O190+P190</f>
        <v>700000</v>
      </c>
      <c r="E190" s="44">
        <f>E191</f>
        <v>150000</v>
      </c>
      <c r="F190" s="44">
        <f t="shared" ref="F190:P190" si="31">F191</f>
        <v>133000</v>
      </c>
      <c r="G190" s="44">
        <f t="shared" si="31"/>
        <v>80000</v>
      </c>
      <c r="H190" s="44">
        <f t="shared" si="31"/>
        <v>70000</v>
      </c>
      <c r="I190" s="44">
        <f t="shared" si="31"/>
        <v>45000</v>
      </c>
      <c r="J190" s="44">
        <f t="shared" si="31"/>
        <v>20000</v>
      </c>
      <c r="K190" s="44">
        <f t="shared" si="31"/>
        <v>15000</v>
      </c>
      <c r="L190" s="44">
        <f t="shared" si="31"/>
        <v>15000</v>
      </c>
      <c r="M190" s="44">
        <f t="shared" si="31"/>
        <v>35000</v>
      </c>
      <c r="N190" s="44">
        <f t="shared" si="31"/>
        <v>50000</v>
      </c>
      <c r="O190" s="44">
        <f t="shared" si="31"/>
        <v>87000</v>
      </c>
      <c r="P190" s="44">
        <f t="shared" si="31"/>
        <v>0</v>
      </c>
    </row>
    <row r="191" spans="1:16" ht="13.15" customHeight="1" x14ac:dyDescent="0.25">
      <c r="A191" s="165" t="s">
        <v>276</v>
      </c>
      <c r="B191" s="98">
        <v>223</v>
      </c>
      <c r="C191" s="57" t="s">
        <v>131</v>
      </c>
      <c r="D191" s="44">
        <f t="shared" si="19"/>
        <v>700000</v>
      </c>
      <c r="E191" s="44">
        <f>E192+E193+E194</f>
        <v>150000</v>
      </c>
      <c r="F191" s="44">
        <f t="shared" ref="F191:P191" si="32">F192+F193+F194</f>
        <v>133000</v>
      </c>
      <c r="G191" s="44">
        <f t="shared" si="32"/>
        <v>80000</v>
      </c>
      <c r="H191" s="44">
        <f t="shared" si="32"/>
        <v>70000</v>
      </c>
      <c r="I191" s="44">
        <f t="shared" si="32"/>
        <v>45000</v>
      </c>
      <c r="J191" s="44">
        <f t="shared" si="32"/>
        <v>20000</v>
      </c>
      <c r="K191" s="44">
        <f t="shared" si="32"/>
        <v>15000</v>
      </c>
      <c r="L191" s="44">
        <f t="shared" si="32"/>
        <v>15000</v>
      </c>
      <c r="M191" s="44">
        <f t="shared" si="32"/>
        <v>35000</v>
      </c>
      <c r="N191" s="44">
        <f t="shared" si="32"/>
        <v>50000</v>
      </c>
      <c r="O191" s="44">
        <f t="shared" si="32"/>
        <v>87000</v>
      </c>
      <c r="P191" s="44">
        <f t="shared" si="32"/>
        <v>0</v>
      </c>
    </row>
    <row r="192" spans="1:16" x14ac:dyDescent="0.25">
      <c r="A192" s="166"/>
      <c r="B192" s="98"/>
      <c r="C192" s="68" t="s">
        <v>132</v>
      </c>
      <c r="D192" s="40">
        <f t="shared" si="19"/>
        <v>700000</v>
      </c>
      <c r="E192" s="9">
        <v>150000</v>
      </c>
      <c r="F192" s="9">
        <v>133000</v>
      </c>
      <c r="G192" s="9">
        <v>80000</v>
      </c>
      <c r="H192" s="9">
        <v>70000</v>
      </c>
      <c r="I192" s="9">
        <v>45000</v>
      </c>
      <c r="J192" s="9">
        <v>20000</v>
      </c>
      <c r="K192" s="9">
        <v>15000</v>
      </c>
      <c r="L192" s="9">
        <v>15000</v>
      </c>
      <c r="M192" s="9">
        <v>35000</v>
      </c>
      <c r="N192" s="9">
        <v>50000</v>
      </c>
      <c r="O192" s="9">
        <f>100000-13000</f>
        <v>87000</v>
      </c>
      <c r="P192" s="9">
        <v>0</v>
      </c>
    </row>
    <row r="193" spans="1:16" x14ac:dyDescent="0.25">
      <c r="A193" s="219"/>
      <c r="B193" s="98"/>
      <c r="C193" s="68" t="s">
        <v>133</v>
      </c>
      <c r="D193" s="40">
        <f t="shared" si="19"/>
        <v>0</v>
      </c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</row>
    <row r="194" spans="1:16" ht="25.5" x14ac:dyDescent="0.25">
      <c r="A194" s="99" t="s">
        <v>277</v>
      </c>
      <c r="B194" s="100"/>
      <c r="C194" s="100" t="s">
        <v>278</v>
      </c>
      <c r="D194" s="61">
        <f t="shared" si="19"/>
        <v>0</v>
      </c>
      <c r="E194" s="61">
        <f>E195</f>
        <v>0</v>
      </c>
      <c r="F194" s="61">
        <f t="shared" ref="F194:P195" si="33">F195</f>
        <v>0</v>
      </c>
      <c r="G194" s="61">
        <f t="shared" si="33"/>
        <v>0</v>
      </c>
      <c r="H194" s="61">
        <f t="shared" si="33"/>
        <v>0</v>
      </c>
      <c r="I194" s="61">
        <f t="shared" si="33"/>
        <v>0</v>
      </c>
      <c r="J194" s="61">
        <f t="shared" si="33"/>
        <v>0</v>
      </c>
      <c r="K194" s="61">
        <f t="shared" si="33"/>
        <v>0</v>
      </c>
      <c r="L194" s="61">
        <f t="shared" si="33"/>
        <v>0</v>
      </c>
      <c r="M194" s="61">
        <f t="shared" si="33"/>
        <v>0</v>
      </c>
      <c r="N194" s="61">
        <f t="shared" si="33"/>
        <v>0</v>
      </c>
      <c r="O194" s="61">
        <f t="shared" si="33"/>
        <v>0</v>
      </c>
      <c r="P194" s="61">
        <f t="shared" si="33"/>
        <v>0</v>
      </c>
    </row>
    <row r="195" spans="1:16" ht="12" customHeight="1" x14ac:dyDescent="0.25">
      <c r="A195" s="220" t="s">
        <v>279</v>
      </c>
      <c r="B195" s="56">
        <v>296</v>
      </c>
      <c r="C195" s="57" t="s">
        <v>280</v>
      </c>
      <c r="D195" s="40">
        <f t="shared" si="19"/>
        <v>0</v>
      </c>
      <c r="E195" s="40">
        <f>E196</f>
        <v>0</v>
      </c>
      <c r="F195" s="40">
        <f t="shared" si="33"/>
        <v>0</v>
      </c>
      <c r="G195" s="40">
        <f t="shared" si="33"/>
        <v>0</v>
      </c>
      <c r="H195" s="40">
        <f t="shared" si="33"/>
        <v>0</v>
      </c>
      <c r="I195" s="40">
        <f t="shared" si="33"/>
        <v>0</v>
      </c>
      <c r="J195" s="40">
        <f t="shared" si="33"/>
        <v>0</v>
      </c>
      <c r="K195" s="40">
        <f t="shared" si="33"/>
        <v>0</v>
      </c>
      <c r="L195" s="40">
        <f t="shared" si="33"/>
        <v>0</v>
      </c>
      <c r="M195" s="40">
        <f t="shared" si="33"/>
        <v>0</v>
      </c>
      <c r="N195" s="40">
        <f t="shared" si="33"/>
        <v>0</v>
      </c>
      <c r="O195" s="40">
        <f t="shared" si="33"/>
        <v>0</v>
      </c>
      <c r="P195" s="40">
        <f t="shared" si="33"/>
        <v>0</v>
      </c>
    </row>
    <row r="196" spans="1:16" ht="42" customHeight="1" x14ac:dyDescent="0.25">
      <c r="A196" s="220"/>
      <c r="B196" s="56"/>
      <c r="C196" s="68"/>
      <c r="D196" s="40">
        <f t="shared" si="19"/>
        <v>0</v>
      </c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</row>
    <row r="197" spans="1:16" ht="41.45" customHeight="1" x14ac:dyDescent="0.25">
      <c r="A197" s="101" t="s">
        <v>281</v>
      </c>
      <c r="B197" s="102"/>
      <c r="C197" s="103" t="s">
        <v>282</v>
      </c>
      <c r="D197" s="61">
        <f t="shared" si="19"/>
        <v>0</v>
      </c>
      <c r="E197" s="61">
        <f>E198+E200+E202+E204+E206</f>
        <v>0</v>
      </c>
      <c r="F197" s="61">
        <f t="shared" ref="F197:P197" si="34">F198+F200+F202+F204+F206</f>
        <v>0</v>
      </c>
      <c r="G197" s="61">
        <f t="shared" si="34"/>
        <v>0</v>
      </c>
      <c r="H197" s="61">
        <f t="shared" si="34"/>
        <v>0</v>
      </c>
      <c r="I197" s="61">
        <f t="shared" si="34"/>
        <v>0</v>
      </c>
      <c r="J197" s="61">
        <f t="shared" si="34"/>
        <v>0</v>
      </c>
      <c r="K197" s="61">
        <f t="shared" si="34"/>
        <v>0</v>
      </c>
      <c r="L197" s="61">
        <f t="shared" si="34"/>
        <v>0</v>
      </c>
      <c r="M197" s="61">
        <f t="shared" si="34"/>
        <v>0</v>
      </c>
      <c r="N197" s="61">
        <f t="shared" si="34"/>
        <v>0</v>
      </c>
      <c r="O197" s="61">
        <f t="shared" si="34"/>
        <v>0</v>
      </c>
      <c r="P197" s="61">
        <f t="shared" si="34"/>
        <v>0</v>
      </c>
    </row>
    <row r="198" spans="1:16" ht="26.45" customHeight="1" x14ac:dyDescent="0.25">
      <c r="A198" s="221" t="s">
        <v>283</v>
      </c>
      <c r="B198" s="222">
        <v>291</v>
      </c>
      <c r="C198" s="57" t="s">
        <v>284</v>
      </c>
      <c r="D198" s="40">
        <f t="shared" si="19"/>
        <v>0</v>
      </c>
      <c r="E198" s="40">
        <f>E199</f>
        <v>0</v>
      </c>
      <c r="F198" s="40">
        <f t="shared" ref="F198:P198" si="35">F199</f>
        <v>0</v>
      </c>
      <c r="G198" s="40">
        <f t="shared" si="35"/>
        <v>0</v>
      </c>
      <c r="H198" s="40">
        <f t="shared" si="35"/>
        <v>0</v>
      </c>
      <c r="I198" s="40">
        <f t="shared" si="35"/>
        <v>0</v>
      </c>
      <c r="J198" s="40">
        <f t="shared" si="35"/>
        <v>0</v>
      </c>
      <c r="K198" s="40">
        <f t="shared" si="35"/>
        <v>0</v>
      </c>
      <c r="L198" s="40">
        <f t="shared" si="35"/>
        <v>0</v>
      </c>
      <c r="M198" s="40">
        <f t="shared" si="35"/>
        <v>0</v>
      </c>
      <c r="N198" s="40">
        <f t="shared" si="35"/>
        <v>0</v>
      </c>
      <c r="O198" s="40">
        <f t="shared" si="35"/>
        <v>0</v>
      </c>
      <c r="P198" s="40">
        <f t="shared" si="35"/>
        <v>0</v>
      </c>
    </row>
    <row r="199" spans="1:16" x14ac:dyDescent="0.25">
      <c r="A199" s="221"/>
      <c r="B199" s="222"/>
      <c r="C199" s="68"/>
      <c r="D199" s="40">
        <f t="shared" si="19"/>
        <v>0</v>
      </c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</row>
    <row r="200" spans="1:16" ht="26.45" customHeight="1" x14ac:dyDescent="0.25">
      <c r="A200" s="221" t="s">
        <v>285</v>
      </c>
      <c r="B200" s="223">
        <v>291</v>
      </c>
      <c r="C200" s="57" t="s">
        <v>284</v>
      </c>
      <c r="D200" s="40">
        <f t="shared" si="19"/>
        <v>0</v>
      </c>
      <c r="E200" s="40">
        <f>E201</f>
        <v>0</v>
      </c>
      <c r="F200" s="40">
        <f t="shared" ref="F200:P200" si="36">F201</f>
        <v>0</v>
      </c>
      <c r="G200" s="40">
        <f t="shared" si="36"/>
        <v>0</v>
      </c>
      <c r="H200" s="40">
        <f t="shared" si="36"/>
        <v>0</v>
      </c>
      <c r="I200" s="40">
        <f t="shared" si="36"/>
        <v>0</v>
      </c>
      <c r="J200" s="40">
        <f t="shared" si="36"/>
        <v>0</v>
      </c>
      <c r="K200" s="40">
        <f t="shared" si="36"/>
        <v>0</v>
      </c>
      <c r="L200" s="40">
        <f t="shared" si="36"/>
        <v>0</v>
      </c>
      <c r="M200" s="40">
        <f t="shared" si="36"/>
        <v>0</v>
      </c>
      <c r="N200" s="40">
        <f t="shared" si="36"/>
        <v>0</v>
      </c>
      <c r="O200" s="40">
        <f t="shared" si="36"/>
        <v>0</v>
      </c>
      <c r="P200" s="40">
        <f t="shared" si="36"/>
        <v>0</v>
      </c>
    </row>
    <row r="201" spans="1:16" x14ac:dyDescent="0.25">
      <c r="A201" s="221"/>
      <c r="B201" s="224"/>
      <c r="C201" s="54" t="s">
        <v>286</v>
      </c>
      <c r="D201" s="40">
        <f t="shared" si="19"/>
        <v>0</v>
      </c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</row>
    <row r="202" spans="1:16" ht="25.5" x14ac:dyDescent="0.25">
      <c r="A202" s="221"/>
      <c r="B202" s="104">
        <v>292</v>
      </c>
      <c r="C202" s="57" t="s">
        <v>287</v>
      </c>
      <c r="D202" s="40">
        <f t="shared" si="19"/>
        <v>0</v>
      </c>
      <c r="E202" s="40">
        <f>E203</f>
        <v>0</v>
      </c>
      <c r="F202" s="40">
        <f t="shared" ref="F202:P202" si="37">F203</f>
        <v>0</v>
      </c>
      <c r="G202" s="40">
        <f t="shared" si="37"/>
        <v>0</v>
      </c>
      <c r="H202" s="40">
        <f t="shared" si="37"/>
        <v>0</v>
      </c>
      <c r="I202" s="40">
        <f t="shared" si="37"/>
        <v>0</v>
      </c>
      <c r="J202" s="40">
        <f t="shared" si="37"/>
        <v>0</v>
      </c>
      <c r="K202" s="40">
        <f t="shared" si="37"/>
        <v>0</v>
      </c>
      <c r="L202" s="40">
        <f t="shared" si="37"/>
        <v>0</v>
      </c>
      <c r="M202" s="40">
        <f t="shared" si="37"/>
        <v>0</v>
      </c>
      <c r="N202" s="40">
        <f t="shared" si="37"/>
        <v>0</v>
      </c>
      <c r="O202" s="40">
        <f t="shared" si="37"/>
        <v>0</v>
      </c>
      <c r="P202" s="40">
        <f t="shared" si="37"/>
        <v>0</v>
      </c>
    </row>
    <row r="203" spans="1:16" x14ac:dyDescent="0.25">
      <c r="A203" s="221"/>
      <c r="B203" s="104"/>
      <c r="C203" s="68"/>
      <c r="D203" s="40">
        <f t="shared" si="19"/>
        <v>0</v>
      </c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</row>
    <row r="204" spans="1:16" x14ac:dyDescent="0.25">
      <c r="A204" s="221"/>
      <c r="B204" s="104">
        <v>295</v>
      </c>
      <c r="C204" s="57" t="s">
        <v>288</v>
      </c>
      <c r="D204" s="40">
        <f t="shared" si="19"/>
        <v>0</v>
      </c>
      <c r="E204" s="40">
        <f>E205</f>
        <v>0</v>
      </c>
      <c r="F204" s="40">
        <f t="shared" ref="F204:P204" si="38">F205</f>
        <v>0</v>
      </c>
      <c r="G204" s="40">
        <f t="shared" si="38"/>
        <v>0</v>
      </c>
      <c r="H204" s="40">
        <f t="shared" si="38"/>
        <v>0</v>
      </c>
      <c r="I204" s="40">
        <f t="shared" si="38"/>
        <v>0</v>
      </c>
      <c r="J204" s="40">
        <f t="shared" si="38"/>
        <v>0</v>
      </c>
      <c r="K204" s="40">
        <f t="shared" si="38"/>
        <v>0</v>
      </c>
      <c r="L204" s="40">
        <f t="shared" si="38"/>
        <v>0</v>
      </c>
      <c r="M204" s="40">
        <f t="shared" si="38"/>
        <v>0</v>
      </c>
      <c r="N204" s="40">
        <f t="shared" si="38"/>
        <v>0</v>
      </c>
      <c r="O204" s="40">
        <f t="shared" si="38"/>
        <v>0</v>
      </c>
      <c r="P204" s="40">
        <f t="shared" si="38"/>
        <v>0</v>
      </c>
    </row>
    <row r="205" spans="1:16" x14ac:dyDescent="0.25">
      <c r="A205" s="221"/>
      <c r="B205" s="104"/>
      <c r="C205" s="68"/>
      <c r="D205" s="40">
        <f t="shared" si="19"/>
        <v>0</v>
      </c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</row>
    <row r="206" spans="1:16" x14ac:dyDescent="0.25">
      <c r="A206" s="221"/>
      <c r="B206" s="222">
        <v>296</v>
      </c>
      <c r="C206" s="57" t="s">
        <v>280</v>
      </c>
      <c r="D206" s="40">
        <f t="shared" si="19"/>
        <v>0</v>
      </c>
      <c r="E206" s="40">
        <f>E207</f>
        <v>0</v>
      </c>
      <c r="F206" s="40">
        <f t="shared" ref="F206:P206" si="39">F207</f>
        <v>0</v>
      </c>
      <c r="G206" s="40">
        <f t="shared" si="39"/>
        <v>0</v>
      </c>
      <c r="H206" s="40">
        <f t="shared" si="39"/>
        <v>0</v>
      </c>
      <c r="I206" s="40">
        <f t="shared" si="39"/>
        <v>0</v>
      </c>
      <c r="J206" s="40">
        <f t="shared" si="39"/>
        <v>0</v>
      </c>
      <c r="K206" s="40">
        <f t="shared" si="39"/>
        <v>0</v>
      </c>
      <c r="L206" s="40">
        <f t="shared" si="39"/>
        <v>0</v>
      </c>
      <c r="M206" s="40">
        <f t="shared" si="39"/>
        <v>0</v>
      </c>
      <c r="N206" s="40">
        <f t="shared" si="39"/>
        <v>0</v>
      </c>
      <c r="O206" s="40">
        <f t="shared" si="39"/>
        <v>0</v>
      </c>
      <c r="P206" s="40">
        <f t="shared" si="39"/>
        <v>0</v>
      </c>
    </row>
    <row r="207" spans="1:16" x14ac:dyDescent="0.25">
      <c r="A207" s="221"/>
      <c r="B207" s="222"/>
      <c r="C207" s="68"/>
      <c r="D207" s="40">
        <f t="shared" si="19"/>
        <v>0</v>
      </c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</row>
    <row r="208" spans="1:16" x14ac:dyDescent="0.25">
      <c r="A208" s="33"/>
      <c r="B208" s="34"/>
      <c r="C208" s="34" t="s">
        <v>110</v>
      </c>
      <c r="D208" s="40">
        <f>E208+F208+G208+H208+I208+J208+K208+L208+M208+N208+O208+P208</f>
        <v>2346500</v>
      </c>
      <c r="E208" s="40">
        <f t="shared" ref="E208:P208" si="40">E197+E194+E20+E5</f>
        <v>286430</v>
      </c>
      <c r="F208" s="40">
        <f t="shared" si="40"/>
        <v>246480</v>
      </c>
      <c r="G208" s="40">
        <f t="shared" si="40"/>
        <v>287540</v>
      </c>
      <c r="H208" s="40">
        <f t="shared" si="40"/>
        <v>324480</v>
      </c>
      <c r="I208" s="40">
        <f t="shared" si="40"/>
        <v>145210</v>
      </c>
      <c r="J208" s="40">
        <f t="shared" si="40"/>
        <v>142400</v>
      </c>
      <c r="K208" s="40">
        <f t="shared" si="40"/>
        <v>194060</v>
      </c>
      <c r="L208" s="40">
        <f t="shared" si="40"/>
        <v>129480</v>
      </c>
      <c r="M208" s="40">
        <f t="shared" si="40"/>
        <v>139220</v>
      </c>
      <c r="N208" s="40">
        <f t="shared" si="40"/>
        <v>150480</v>
      </c>
      <c r="O208" s="40">
        <f t="shared" si="40"/>
        <v>193330</v>
      </c>
      <c r="P208" s="40">
        <f t="shared" si="40"/>
        <v>107390</v>
      </c>
    </row>
    <row r="209" spans="1:16" hidden="1" x14ac:dyDescent="0.25">
      <c r="B209" s="1"/>
      <c r="C209" s="1"/>
      <c r="D209" s="105">
        <f>D207+D205+D203+D201+D199+D196+D189+D187+D184+D182+D180+D178+D177+D176+D174+D172+D171+D168+D166+D165+D164+D163+D161+D159+D157+D154+D153+D152+D151+D150+D149+D148+D147+D146+D145+D144+D143+D142+D141+D138+D137+D136+D135+D134+D132+D130+D127+D126+D125+D124+D123+D122+D121+D120+D119+D118+D117+D116+D115+D114+D113+D112+D111+D110+D109+D108+D107+D106+D105+D104+D103+D85+D84+D83+D82+D81+D80+D79+D78+D77+D76+D75+D74+D73+D72+D71+D70+D69+D68+D67+D66+D65+D64+D63+D62+D61+D60+D59+D58+D57+D56+D55+D54+D53+D52+D51+D50+D49+D48+D47+D46+D45+D44+D43+D42+D41+D40+D39+D38+D37+D34+D33+D32+D31+D30+D28+D27+D25+D24+D23+D18+D16+D14+D12+D11+D10+D7+D6+D35+D193+D192+D128</f>
        <v>2346500</v>
      </c>
      <c r="E209" s="105">
        <f t="shared" ref="E209:P209" si="41">E207+E205+E203+E201+E199+E196+E189+E187+E184+E182+E180+E178+E177+E176+E174+E172+E171+E168+E166+E165+E164+E163+E161+E159+E157+E154+E153+E152+E151+E150+E149+E148+E147+E146+E145+E144+E143+E142+E141+E138+E137+E136+E135+E134+E132+E130+E127+E126+E125+E124+E123+E122+E121+E120+E119+E118+E117+E116+E115+E114+E113+E112+E111+E110+E109+E108+E107+E106+E105+E104+E103+E85+E84+E83+E82+E81+E80+E79+E78+E77+E76+E75+E74+E73+E72+E71+E70+E69+E68+E67+E66+E65+E64+E63+E62+E61+E60+E59+E58+E57+E56+E55+E54+E53+E52+E51+E50+E49+E48+E47+E46+E45+E44+E43+E42+E41+E40+E39+E38+E37+E34+E33+E32+E31+E30+E28+E27+E25+E24+E23+E18+E16+E14+E12+E11+E10+E7+E6+E35+E193+E192</f>
        <v>286430</v>
      </c>
      <c r="F209" s="105">
        <f t="shared" si="41"/>
        <v>246480</v>
      </c>
      <c r="G209" s="105">
        <f>G207+G205+G203+G201+G199+G196+G189+G187+G184+G182+G180+G178+G177+G176+G174+G172+G171+G168+G166+G165+G164+G163+G161+G159+G157+G154+G153+G152+G151+G150+G149+G148+G147+G146+G145+G144+G143+G142+G141+G138+G137+G136+G135+G134+G132+G130+G127+G126+G125+G124+G123+G122+G121+G120+G119+G118+G117+G116+G115+G114+G113+G112+G111+G110+G109+G108+G107+G106+G105+G104+G103+G85+G84+G83+G82+G81+G80+G79+G78+G77+G76+G75+G74+G73+G72+G71+G70+G69+G68+G67+G66+G65+G64+G63+G62+G61+G60+G59+G58+G57+G56+G55+G54+G53+G52+G51+G50+G49+G48+G47+G46+G45+G44+G43+G42+G41+G40+G39+G38+G37+G34+G33+G32+G31+G30+G28+G27+G25+G24+G23+G18+G16+G14+G12+G11+G10+G7+G6+G35+G193+G192+G128</f>
        <v>287540</v>
      </c>
      <c r="H209" s="105">
        <f t="shared" si="41"/>
        <v>324480</v>
      </c>
      <c r="I209" s="105">
        <f t="shared" si="41"/>
        <v>145210</v>
      </c>
      <c r="J209" s="105">
        <f t="shared" si="41"/>
        <v>142400</v>
      </c>
      <c r="K209" s="105">
        <f t="shared" si="41"/>
        <v>194060</v>
      </c>
      <c r="L209" s="105">
        <f t="shared" si="41"/>
        <v>129480</v>
      </c>
      <c r="M209" s="105">
        <f t="shared" si="41"/>
        <v>139220</v>
      </c>
      <c r="N209" s="105">
        <f t="shared" si="41"/>
        <v>150480</v>
      </c>
      <c r="O209" s="105">
        <f t="shared" si="41"/>
        <v>193330</v>
      </c>
      <c r="P209" s="105">
        <f t="shared" si="41"/>
        <v>107390</v>
      </c>
    </row>
    <row r="210" spans="1:16" x14ac:dyDescent="0.25">
      <c r="B210" s="1"/>
      <c r="C210" s="1"/>
    </row>
    <row r="211" spans="1:16" x14ac:dyDescent="0.25">
      <c r="B211" s="1"/>
      <c r="C211" s="1"/>
    </row>
    <row r="212" spans="1:16" x14ac:dyDescent="0.25">
      <c r="A212" s="1" t="s">
        <v>289</v>
      </c>
      <c r="B212" s="1"/>
      <c r="C212" s="1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</row>
    <row r="213" spans="1:16" x14ac:dyDescent="0.25">
      <c r="B213" s="1"/>
      <c r="C213" s="1"/>
    </row>
    <row r="214" spans="1:16" x14ac:dyDescent="0.25">
      <c r="B214" s="1"/>
      <c r="C214" s="1"/>
    </row>
    <row r="215" spans="1:16" x14ac:dyDescent="0.25">
      <c r="B215" s="1"/>
      <c r="C215" s="1"/>
    </row>
    <row r="216" spans="1:16" x14ac:dyDescent="0.25">
      <c r="B216" s="1"/>
      <c r="C216" s="1"/>
    </row>
    <row r="217" spans="1:16" x14ac:dyDescent="0.25">
      <c r="B217" s="1"/>
      <c r="C217" s="1"/>
    </row>
    <row r="218" spans="1:16" x14ac:dyDescent="0.25">
      <c r="B218" s="1"/>
      <c r="C218" s="1"/>
    </row>
    <row r="219" spans="1:16" x14ac:dyDescent="0.25">
      <c r="B219" s="1"/>
      <c r="C219" s="1"/>
    </row>
    <row r="220" spans="1:16" x14ac:dyDescent="0.25">
      <c r="B220" s="1"/>
      <c r="C220" s="1"/>
    </row>
    <row r="221" spans="1:16" x14ac:dyDescent="0.25">
      <c r="B221" s="1"/>
      <c r="C221" s="1"/>
    </row>
    <row r="222" spans="1:16" x14ac:dyDescent="0.25">
      <c r="B222" s="1"/>
      <c r="C222" s="1"/>
    </row>
    <row r="223" spans="1:16" x14ac:dyDescent="0.25">
      <c r="B223" s="1"/>
      <c r="C223" s="1"/>
    </row>
    <row r="224" spans="1:16" x14ac:dyDescent="0.25">
      <c r="B224" s="1"/>
      <c r="C224" s="1"/>
    </row>
    <row r="225" spans="2:3" x14ac:dyDescent="0.25">
      <c r="B225" s="1"/>
      <c r="C225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</sheetData>
  <mergeCells count="45">
    <mergeCell ref="C1:Q1"/>
    <mergeCell ref="C2:D2"/>
    <mergeCell ref="A3:A4"/>
    <mergeCell ref="B3:C4"/>
    <mergeCell ref="D3:D4"/>
    <mergeCell ref="E3:G3"/>
    <mergeCell ref="H3:J3"/>
    <mergeCell ref="K3:M3"/>
    <mergeCell ref="N3:P3"/>
    <mergeCell ref="B5:C5"/>
    <mergeCell ref="A6:A8"/>
    <mergeCell ref="B8:C8"/>
    <mergeCell ref="A9:A17"/>
    <mergeCell ref="B13:B14"/>
    <mergeCell ref="B15:B16"/>
    <mergeCell ref="B17:C17"/>
    <mergeCell ref="A18:A19"/>
    <mergeCell ref="B19:C19"/>
    <mergeCell ref="B20:C20"/>
    <mergeCell ref="B21:C21"/>
    <mergeCell ref="A22:A188"/>
    <mergeCell ref="B22:B25"/>
    <mergeCell ref="B26:B28"/>
    <mergeCell ref="B29:B34"/>
    <mergeCell ref="B36:B85"/>
    <mergeCell ref="B131:B132"/>
    <mergeCell ref="B190:C190"/>
    <mergeCell ref="B133:B138"/>
    <mergeCell ref="B140:B154"/>
    <mergeCell ref="B156:B157"/>
    <mergeCell ref="B160:B161"/>
    <mergeCell ref="B163:B166"/>
    <mergeCell ref="B167:B168"/>
    <mergeCell ref="B169:B180"/>
    <mergeCell ref="B181:B182"/>
    <mergeCell ref="B183:B184"/>
    <mergeCell ref="B186:B187"/>
    <mergeCell ref="B188:B189"/>
    <mergeCell ref="A191:A193"/>
    <mergeCell ref="A195:A196"/>
    <mergeCell ref="A198:A199"/>
    <mergeCell ref="B198:B199"/>
    <mergeCell ref="A200:A207"/>
    <mergeCell ref="B200:B201"/>
    <mergeCell ref="B206:B20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1</xdr:col>
                <xdr:colOff>9525</xdr:colOff>
                <xdr:row>155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6"/>
  <sheetViews>
    <sheetView workbookViewId="0">
      <selection sqref="A1:XFD1048576"/>
    </sheetView>
  </sheetViews>
  <sheetFormatPr defaultColWidth="8.85546875" defaultRowHeight="15" x14ac:dyDescent="0.25"/>
  <cols>
    <col min="1" max="1" width="21.28515625" customWidth="1"/>
    <col min="2" max="2" width="4.42578125" customWidth="1"/>
    <col min="3" max="3" width="51.140625" customWidth="1"/>
    <col min="6" max="6" width="8.7109375" customWidth="1"/>
    <col min="14" max="15" width="8.5703125" customWidth="1"/>
    <col min="257" max="257" width="21.28515625" customWidth="1"/>
    <col min="258" max="258" width="4.42578125" customWidth="1"/>
    <col min="259" max="259" width="51.140625" customWidth="1"/>
    <col min="262" max="262" width="8.7109375" customWidth="1"/>
    <col min="270" max="271" width="8.5703125" customWidth="1"/>
    <col min="513" max="513" width="21.28515625" customWidth="1"/>
    <col min="514" max="514" width="4.42578125" customWidth="1"/>
    <col min="515" max="515" width="51.140625" customWidth="1"/>
    <col min="518" max="518" width="8.7109375" customWidth="1"/>
    <col min="526" max="527" width="8.5703125" customWidth="1"/>
    <col min="769" max="769" width="21.28515625" customWidth="1"/>
    <col min="770" max="770" width="4.42578125" customWidth="1"/>
    <col min="771" max="771" width="51.140625" customWidth="1"/>
    <col min="774" max="774" width="8.7109375" customWidth="1"/>
    <col min="782" max="783" width="8.5703125" customWidth="1"/>
    <col min="1025" max="1025" width="21.28515625" customWidth="1"/>
    <col min="1026" max="1026" width="4.42578125" customWidth="1"/>
    <col min="1027" max="1027" width="51.140625" customWidth="1"/>
    <col min="1030" max="1030" width="8.7109375" customWidth="1"/>
    <col min="1038" max="1039" width="8.5703125" customWidth="1"/>
    <col min="1281" max="1281" width="21.28515625" customWidth="1"/>
    <col min="1282" max="1282" width="4.42578125" customWidth="1"/>
    <col min="1283" max="1283" width="51.140625" customWidth="1"/>
    <col min="1286" max="1286" width="8.7109375" customWidth="1"/>
    <col min="1294" max="1295" width="8.5703125" customWidth="1"/>
    <col min="1537" max="1537" width="21.28515625" customWidth="1"/>
    <col min="1538" max="1538" width="4.42578125" customWidth="1"/>
    <col min="1539" max="1539" width="51.140625" customWidth="1"/>
    <col min="1542" max="1542" width="8.7109375" customWidth="1"/>
    <col min="1550" max="1551" width="8.5703125" customWidth="1"/>
    <col min="1793" max="1793" width="21.28515625" customWidth="1"/>
    <col min="1794" max="1794" width="4.42578125" customWidth="1"/>
    <col min="1795" max="1795" width="51.140625" customWidth="1"/>
    <col min="1798" max="1798" width="8.7109375" customWidth="1"/>
    <col min="1806" max="1807" width="8.5703125" customWidth="1"/>
    <col min="2049" max="2049" width="21.28515625" customWidth="1"/>
    <col min="2050" max="2050" width="4.42578125" customWidth="1"/>
    <col min="2051" max="2051" width="51.140625" customWidth="1"/>
    <col min="2054" max="2054" width="8.7109375" customWidth="1"/>
    <col min="2062" max="2063" width="8.5703125" customWidth="1"/>
    <col min="2305" max="2305" width="21.28515625" customWidth="1"/>
    <col min="2306" max="2306" width="4.42578125" customWidth="1"/>
    <col min="2307" max="2307" width="51.140625" customWidth="1"/>
    <col min="2310" max="2310" width="8.7109375" customWidth="1"/>
    <col min="2318" max="2319" width="8.5703125" customWidth="1"/>
    <col min="2561" max="2561" width="21.28515625" customWidth="1"/>
    <col min="2562" max="2562" width="4.42578125" customWidth="1"/>
    <col min="2563" max="2563" width="51.140625" customWidth="1"/>
    <col min="2566" max="2566" width="8.7109375" customWidth="1"/>
    <col min="2574" max="2575" width="8.5703125" customWidth="1"/>
    <col min="2817" max="2817" width="21.28515625" customWidth="1"/>
    <col min="2818" max="2818" width="4.42578125" customWidth="1"/>
    <col min="2819" max="2819" width="51.140625" customWidth="1"/>
    <col min="2822" max="2822" width="8.7109375" customWidth="1"/>
    <col min="2830" max="2831" width="8.5703125" customWidth="1"/>
    <col min="3073" max="3073" width="21.28515625" customWidth="1"/>
    <col min="3074" max="3074" width="4.42578125" customWidth="1"/>
    <col min="3075" max="3075" width="51.140625" customWidth="1"/>
    <col min="3078" max="3078" width="8.7109375" customWidth="1"/>
    <col min="3086" max="3087" width="8.5703125" customWidth="1"/>
    <col min="3329" max="3329" width="21.28515625" customWidth="1"/>
    <col min="3330" max="3330" width="4.42578125" customWidth="1"/>
    <col min="3331" max="3331" width="51.140625" customWidth="1"/>
    <col min="3334" max="3334" width="8.7109375" customWidth="1"/>
    <col min="3342" max="3343" width="8.5703125" customWidth="1"/>
    <col min="3585" max="3585" width="21.28515625" customWidth="1"/>
    <col min="3586" max="3586" width="4.42578125" customWidth="1"/>
    <col min="3587" max="3587" width="51.140625" customWidth="1"/>
    <col min="3590" max="3590" width="8.7109375" customWidth="1"/>
    <col min="3598" max="3599" width="8.5703125" customWidth="1"/>
    <col min="3841" max="3841" width="21.28515625" customWidth="1"/>
    <col min="3842" max="3842" width="4.42578125" customWidth="1"/>
    <col min="3843" max="3843" width="51.140625" customWidth="1"/>
    <col min="3846" max="3846" width="8.7109375" customWidth="1"/>
    <col min="3854" max="3855" width="8.5703125" customWidth="1"/>
    <col min="4097" max="4097" width="21.28515625" customWidth="1"/>
    <col min="4098" max="4098" width="4.42578125" customWidth="1"/>
    <col min="4099" max="4099" width="51.140625" customWidth="1"/>
    <col min="4102" max="4102" width="8.7109375" customWidth="1"/>
    <col min="4110" max="4111" width="8.5703125" customWidth="1"/>
    <col min="4353" max="4353" width="21.28515625" customWidth="1"/>
    <col min="4354" max="4354" width="4.42578125" customWidth="1"/>
    <col min="4355" max="4355" width="51.140625" customWidth="1"/>
    <col min="4358" max="4358" width="8.7109375" customWidth="1"/>
    <col min="4366" max="4367" width="8.5703125" customWidth="1"/>
    <col min="4609" max="4609" width="21.28515625" customWidth="1"/>
    <col min="4610" max="4610" width="4.42578125" customWidth="1"/>
    <col min="4611" max="4611" width="51.140625" customWidth="1"/>
    <col min="4614" max="4614" width="8.7109375" customWidth="1"/>
    <col min="4622" max="4623" width="8.5703125" customWidth="1"/>
    <col min="4865" max="4865" width="21.28515625" customWidth="1"/>
    <col min="4866" max="4866" width="4.42578125" customWidth="1"/>
    <col min="4867" max="4867" width="51.140625" customWidth="1"/>
    <col min="4870" max="4870" width="8.7109375" customWidth="1"/>
    <col min="4878" max="4879" width="8.5703125" customWidth="1"/>
    <col min="5121" max="5121" width="21.28515625" customWidth="1"/>
    <col min="5122" max="5122" width="4.42578125" customWidth="1"/>
    <col min="5123" max="5123" width="51.140625" customWidth="1"/>
    <col min="5126" max="5126" width="8.7109375" customWidth="1"/>
    <col min="5134" max="5135" width="8.5703125" customWidth="1"/>
    <col min="5377" max="5377" width="21.28515625" customWidth="1"/>
    <col min="5378" max="5378" width="4.42578125" customWidth="1"/>
    <col min="5379" max="5379" width="51.140625" customWidth="1"/>
    <col min="5382" max="5382" width="8.7109375" customWidth="1"/>
    <col min="5390" max="5391" width="8.5703125" customWidth="1"/>
    <col min="5633" max="5633" width="21.28515625" customWidth="1"/>
    <col min="5634" max="5634" width="4.42578125" customWidth="1"/>
    <col min="5635" max="5635" width="51.140625" customWidth="1"/>
    <col min="5638" max="5638" width="8.7109375" customWidth="1"/>
    <col min="5646" max="5647" width="8.5703125" customWidth="1"/>
    <col min="5889" max="5889" width="21.28515625" customWidth="1"/>
    <col min="5890" max="5890" width="4.42578125" customWidth="1"/>
    <col min="5891" max="5891" width="51.140625" customWidth="1"/>
    <col min="5894" max="5894" width="8.7109375" customWidth="1"/>
    <col min="5902" max="5903" width="8.5703125" customWidth="1"/>
    <col min="6145" max="6145" width="21.28515625" customWidth="1"/>
    <col min="6146" max="6146" width="4.42578125" customWidth="1"/>
    <col min="6147" max="6147" width="51.140625" customWidth="1"/>
    <col min="6150" max="6150" width="8.7109375" customWidth="1"/>
    <col min="6158" max="6159" width="8.5703125" customWidth="1"/>
    <col min="6401" max="6401" width="21.28515625" customWidth="1"/>
    <col min="6402" max="6402" width="4.42578125" customWidth="1"/>
    <col min="6403" max="6403" width="51.140625" customWidth="1"/>
    <col min="6406" max="6406" width="8.7109375" customWidth="1"/>
    <col min="6414" max="6415" width="8.5703125" customWidth="1"/>
    <col min="6657" max="6657" width="21.28515625" customWidth="1"/>
    <col min="6658" max="6658" width="4.42578125" customWidth="1"/>
    <col min="6659" max="6659" width="51.140625" customWidth="1"/>
    <col min="6662" max="6662" width="8.7109375" customWidth="1"/>
    <col min="6670" max="6671" width="8.5703125" customWidth="1"/>
    <col min="6913" max="6913" width="21.28515625" customWidth="1"/>
    <col min="6914" max="6914" width="4.42578125" customWidth="1"/>
    <col min="6915" max="6915" width="51.140625" customWidth="1"/>
    <col min="6918" max="6918" width="8.7109375" customWidth="1"/>
    <col min="6926" max="6927" width="8.5703125" customWidth="1"/>
    <col min="7169" max="7169" width="21.28515625" customWidth="1"/>
    <col min="7170" max="7170" width="4.42578125" customWidth="1"/>
    <col min="7171" max="7171" width="51.140625" customWidth="1"/>
    <col min="7174" max="7174" width="8.7109375" customWidth="1"/>
    <col min="7182" max="7183" width="8.5703125" customWidth="1"/>
    <col min="7425" max="7425" width="21.28515625" customWidth="1"/>
    <col min="7426" max="7426" width="4.42578125" customWidth="1"/>
    <col min="7427" max="7427" width="51.140625" customWidth="1"/>
    <col min="7430" max="7430" width="8.7109375" customWidth="1"/>
    <col min="7438" max="7439" width="8.5703125" customWidth="1"/>
    <col min="7681" max="7681" width="21.28515625" customWidth="1"/>
    <col min="7682" max="7682" width="4.42578125" customWidth="1"/>
    <col min="7683" max="7683" width="51.140625" customWidth="1"/>
    <col min="7686" max="7686" width="8.7109375" customWidth="1"/>
    <col min="7694" max="7695" width="8.5703125" customWidth="1"/>
    <col min="7937" max="7937" width="21.28515625" customWidth="1"/>
    <col min="7938" max="7938" width="4.42578125" customWidth="1"/>
    <col min="7939" max="7939" width="51.140625" customWidth="1"/>
    <col min="7942" max="7942" width="8.7109375" customWidth="1"/>
    <col min="7950" max="7951" width="8.5703125" customWidth="1"/>
    <col min="8193" max="8193" width="21.28515625" customWidth="1"/>
    <col min="8194" max="8194" width="4.42578125" customWidth="1"/>
    <col min="8195" max="8195" width="51.140625" customWidth="1"/>
    <col min="8198" max="8198" width="8.7109375" customWidth="1"/>
    <col min="8206" max="8207" width="8.5703125" customWidth="1"/>
    <col min="8449" max="8449" width="21.28515625" customWidth="1"/>
    <col min="8450" max="8450" width="4.42578125" customWidth="1"/>
    <col min="8451" max="8451" width="51.140625" customWidth="1"/>
    <col min="8454" max="8454" width="8.7109375" customWidth="1"/>
    <col min="8462" max="8463" width="8.5703125" customWidth="1"/>
    <col min="8705" max="8705" width="21.28515625" customWidth="1"/>
    <col min="8706" max="8706" width="4.42578125" customWidth="1"/>
    <col min="8707" max="8707" width="51.140625" customWidth="1"/>
    <col min="8710" max="8710" width="8.7109375" customWidth="1"/>
    <col min="8718" max="8719" width="8.5703125" customWidth="1"/>
    <col min="8961" max="8961" width="21.28515625" customWidth="1"/>
    <col min="8962" max="8962" width="4.42578125" customWidth="1"/>
    <col min="8963" max="8963" width="51.140625" customWidth="1"/>
    <col min="8966" max="8966" width="8.7109375" customWidth="1"/>
    <col min="8974" max="8975" width="8.5703125" customWidth="1"/>
    <col min="9217" max="9217" width="21.28515625" customWidth="1"/>
    <col min="9218" max="9218" width="4.42578125" customWidth="1"/>
    <col min="9219" max="9219" width="51.140625" customWidth="1"/>
    <col min="9222" max="9222" width="8.7109375" customWidth="1"/>
    <col min="9230" max="9231" width="8.5703125" customWidth="1"/>
    <col min="9473" max="9473" width="21.28515625" customWidth="1"/>
    <col min="9474" max="9474" width="4.42578125" customWidth="1"/>
    <col min="9475" max="9475" width="51.140625" customWidth="1"/>
    <col min="9478" max="9478" width="8.7109375" customWidth="1"/>
    <col min="9486" max="9487" width="8.5703125" customWidth="1"/>
    <col min="9729" max="9729" width="21.28515625" customWidth="1"/>
    <col min="9730" max="9730" width="4.42578125" customWidth="1"/>
    <col min="9731" max="9731" width="51.140625" customWidth="1"/>
    <col min="9734" max="9734" width="8.7109375" customWidth="1"/>
    <col min="9742" max="9743" width="8.5703125" customWidth="1"/>
    <col min="9985" max="9985" width="21.28515625" customWidth="1"/>
    <col min="9986" max="9986" width="4.42578125" customWidth="1"/>
    <col min="9987" max="9987" width="51.140625" customWidth="1"/>
    <col min="9990" max="9990" width="8.7109375" customWidth="1"/>
    <col min="9998" max="9999" width="8.5703125" customWidth="1"/>
    <col min="10241" max="10241" width="21.28515625" customWidth="1"/>
    <col min="10242" max="10242" width="4.42578125" customWidth="1"/>
    <col min="10243" max="10243" width="51.140625" customWidth="1"/>
    <col min="10246" max="10246" width="8.7109375" customWidth="1"/>
    <col min="10254" max="10255" width="8.5703125" customWidth="1"/>
    <col min="10497" max="10497" width="21.28515625" customWidth="1"/>
    <col min="10498" max="10498" width="4.42578125" customWidth="1"/>
    <col min="10499" max="10499" width="51.140625" customWidth="1"/>
    <col min="10502" max="10502" width="8.7109375" customWidth="1"/>
    <col min="10510" max="10511" width="8.5703125" customWidth="1"/>
    <col min="10753" max="10753" width="21.28515625" customWidth="1"/>
    <col min="10754" max="10754" width="4.42578125" customWidth="1"/>
    <col min="10755" max="10755" width="51.140625" customWidth="1"/>
    <col min="10758" max="10758" width="8.7109375" customWidth="1"/>
    <col min="10766" max="10767" width="8.5703125" customWidth="1"/>
    <col min="11009" max="11009" width="21.28515625" customWidth="1"/>
    <col min="11010" max="11010" width="4.42578125" customWidth="1"/>
    <col min="11011" max="11011" width="51.140625" customWidth="1"/>
    <col min="11014" max="11014" width="8.7109375" customWidth="1"/>
    <col min="11022" max="11023" width="8.5703125" customWidth="1"/>
    <col min="11265" max="11265" width="21.28515625" customWidth="1"/>
    <col min="11266" max="11266" width="4.42578125" customWidth="1"/>
    <col min="11267" max="11267" width="51.140625" customWidth="1"/>
    <col min="11270" max="11270" width="8.7109375" customWidth="1"/>
    <col min="11278" max="11279" width="8.5703125" customWidth="1"/>
    <col min="11521" max="11521" width="21.28515625" customWidth="1"/>
    <col min="11522" max="11522" width="4.42578125" customWidth="1"/>
    <col min="11523" max="11523" width="51.140625" customWidth="1"/>
    <col min="11526" max="11526" width="8.7109375" customWidth="1"/>
    <col min="11534" max="11535" width="8.5703125" customWidth="1"/>
    <col min="11777" max="11777" width="21.28515625" customWidth="1"/>
    <col min="11778" max="11778" width="4.42578125" customWidth="1"/>
    <col min="11779" max="11779" width="51.140625" customWidth="1"/>
    <col min="11782" max="11782" width="8.7109375" customWidth="1"/>
    <col min="11790" max="11791" width="8.5703125" customWidth="1"/>
    <col min="12033" max="12033" width="21.28515625" customWidth="1"/>
    <col min="12034" max="12034" width="4.42578125" customWidth="1"/>
    <col min="12035" max="12035" width="51.140625" customWidth="1"/>
    <col min="12038" max="12038" width="8.7109375" customWidth="1"/>
    <col min="12046" max="12047" width="8.5703125" customWidth="1"/>
    <col min="12289" max="12289" width="21.28515625" customWidth="1"/>
    <col min="12290" max="12290" width="4.42578125" customWidth="1"/>
    <col min="12291" max="12291" width="51.140625" customWidth="1"/>
    <col min="12294" max="12294" width="8.7109375" customWidth="1"/>
    <col min="12302" max="12303" width="8.5703125" customWidth="1"/>
    <col min="12545" max="12545" width="21.28515625" customWidth="1"/>
    <col min="12546" max="12546" width="4.42578125" customWidth="1"/>
    <col min="12547" max="12547" width="51.140625" customWidth="1"/>
    <col min="12550" max="12550" width="8.7109375" customWidth="1"/>
    <col min="12558" max="12559" width="8.5703125" customWidth="1"/>
    <col min="12801" max="12801" width="21.28515625" customWidth="1"/>
    <col min="12802" max="12802" width="4.42578125" customWidth="1"/>
    <col min="12803" max="12803" width="51.140625" customWidth="1"/>
    <col min="12806" max="12806" width="8.7109375" customWidth="1"/>
    <col min="12814" max="12815" width="8.5703125" customWidth="1"/>
    <col min="13057" max="13057" width="21.28515625" customWidth="1"/>
    <col min="13058" max="13058" width="4.42578125" customWidth="1"/>
    <col min="13059" max="13059" width="51.140625" customWidth="1"/>
    <col min="13062" max="13062" width="8.7109375" customWidth="1"/>
    <col min="13070" max="13071" width="8.5703125" customWidth="1"/>
    <col min="13313" max="13313" width="21.28515625" customWidth="1"/>
    <col min="13314" max="13314" width="4.42578125" customWidth="1"/>
    <col min="13315" max="13315" width="51.140625" customWidth="1"/>
    <col min="13318" max="13318" width="8.7109375" customWidth="1"/>
    <col min="13326" max="13327" width="8.5703125" customWidth="1"/>
    <col min="13569" max="13569" width="21.28515625" customWidth="1"/>
    <col min="13570" max="13570" width="4.42578125" customWidth="1"/>
    <col min="13571" max="13571" width="51.140625" customWidth="1"/>
    <col min="13574" max="13574" width="8.7109375" customWidth="1"/>
    <col min="13582" max="13583" width="8.5703125" customWidth="1"/>
    <col min="13825" max="13825" width="21.28515625" customWidth="1"/>
    <col min="13826" max="13826" width="4.42578125" customWidth="1"/>
    <col min="13827" max="13827" width="51.140625" customWidth="1"/>
    <col min="13830" max="13830" width="8.7109375" customWidth="1"/>
    <col min="13838" max="13839" width="8.5703125" customWidth="1"/>
    <col min="14081" max="14081" width="21.28515625" customWidth="1"/>
    <col min="14082" max="14082" width="4.42578125" customWidth="1"/>
    <col min="14083" max="14083" width="51.140625" customWidth="1"/>
    <col min="14086" max="14086" width="8.7109375" customWidth="1"/>
    <col min="14094" max="14095" width="8.5703125" customWidth="1"/>
    <col min="14337" max="14337" width="21.28515625" customWidth="1"/>
    <col min="14338" max="14338" width="4.42578125" customWidth="1"/>
    <col min="14339" max="14339" width="51.140625" customWidth="1"/>
    <col min="14342" max="14342" width="8.7109375" customWidth="1"/>
    <col min="14350" max="14351" width="8.5703125" customWidth="1"/>
    <col min="14593" max="14593" width="21.28515625" customWidth="1"/>
    <col min="14594" max="14594" width="4.42578125" customWidth="1"/>
    <col min="14595" max="14595" width="51.140625" customWidth="1"/>
    <col min="14598" max="14598" width="8.7109375" customWidth="1"/>
    <col min="14606" max="14607" width="8.5703125" customWidth="1"/>
    <col min="14849" max="14849" width="21.28515625" customWidth="1"/>
    <col min="14850" max="14850" width="4.42578125" customWidth="1"/>
    <col min="14851" max="14851" width="51.140625" customWidth="1"/>
    <col min="14854" max="14854" width="8.7109375" customWidth="1"/>
    <col min="14862" max="14863" width="8.5703125" customWidth="1"/>
    <col min="15105" max="15105" width="21.28515625" customWidth="1"/>
    <col min="15106" max="15106" width="4.42578125" customWidth="1"/>
    <col min="15107" max="15107" width="51.140625" customWidth="1"/>
    <col min="15110" max="15110" width="8.7109375" customWidth="1"/>
    <col min="15118" max="15119" width="8.5703125" customWidth="1"/>
    <col min="15361" max="15361" width="21.28515625" customWidth="1"/>
    <col min="15362" max="15362" width="4.42578125" customWidth="1"/>
    <col min="15363" max="15363" width="51.140625" customWidth="1"/>
    <col min="15366" max="15366" width="8.7109375" customWidth="1"/>
    <col min="15374" max="15375" width="8.5703125" customWidth="1"/>
    <col min="15617" max="15617" width="21.28515625" customWidth="1"/>
    <col min="15618" max="15618" width="4.42578125" customWidth="1"/>
    <col min="15619" max="15619" width="51.140625" customWidth="1"/>
    <col min="15622" max="15622" width="8.7109375" customWidth="1"/>
    <col min="15630" max="15631" width="8.5703125" customWidth="1"/>
    <col min="15873" max="15873" width="21.28515625" customWidth="1"/>
    <col min="15874" max="15874" width="4.42578125" customWidth="1"/>
    <col min="15875" max="15875" width="51.140625" customWidth="1"/>
    <col min="15878" max="15878" width="8.7109375" customWidth="1"/>
    <col min="15886" max="15887" width="8.5703125" customWidth="1"/>
    <col min="16129" max="16129" width="21.28515625" customWidth="1"/>
    <col min="16130" max="16130" width="4.42578125" customWidth="1"/>
    <col min="16131" max="16131" width="51.140625" customWidth="1"/>
    <col min="16134" max="16134" width="8.7109375" customWidth="1"/>
    <col min="16142" max="16143" width="8.5703125" customWidth="1"/>
  </cols>
  <sheetData>
    <row r="1" spans="1:25" x14ac:dyDescent="0.25">
      <c r="D1" s="167" t="s">
        <v>0</v>
      </c>
      <c r="E1" s="159"/>
      <c r="F1" s="159"/>
      <c r="G1" s="159"/>
      <c r="H1" s="159"/>
      <c r="I1" s="159"/>
      <c r="J1" s="1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D2" s="168" t="s">
        <v>1</v>
      </c>
      <c r="E2" s="168"/>
      <c r="F2" s="168"/>
      <c r="G2" s="168"/>
      <c r="H2" s="168"/>
      <c r="I2" s="168"/>
      <c r="J2" s="16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1:25" ht="18" customHeight="1" x14ac:dyDescent="0.3">
      <c r="D4" s="169" t="s">
        <v>2</v>
      </c>
      <c r="E4" s="169"/>
      <c r="F4" s="169"/>
      <c r="G4" s="169"/>
      <c r="H4" s="169"/>
      <c r="I4" s="169"/>
      <c r="J4" s="16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4"/>
      <c r="B5" s="5"/>
      <c r="C5" t="s">
        <v>112</v>
      </c>
      <c r="D5" s="6"/>
    </row>
    <row r="6" spans="1:25" x14ac:dyDescent="0.25">
      <c r="A6" s="170" t="s">
        <v>4</v>
      </c>
      <c r="B6" s="172" t="s">
        <v>5</v>
      </c>
      <c r="C6" s="173"/>
      <c r="D6" s="176" t="s">
        <v>6</v>
      </c>
      <c r="E6" s="177" t="s">
        <v>7</v>
      </c>
      <c r="F6" s="177"/>
      <c r="G6" s="177"/>
      <c r="H6" s="177" t="s">
        <v>8</v>
      </c>
      <c r="I6" s="177"/>
      <c r="J6" s="177"/>
      <c r="K6" s="177" t="s">
        <v>9</v>
      </c>
      <c r="L6" s="177"/>
      <c r="M6" s="177"/>
      <c r="N6" s="177" t="s">
        <v>10</v>
      </c>
      <c r="O6" s="177"/>
      <c r="P6" s="177"/>
    </row>
    <row r="7" spans="1:25" x14ac:dyDescent="0.25">
      <c r="A7" s="171"/>
      <c r="B7" s="174"/>
      <c r="C7" s="175"/>
      <c r="D7" s="176"/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</row>
    <row r="8" spans="1:25" ht="45" customHeight="1" x14ac:dyDescent="0.25">
      <c r="A8" s="8">
        <v>110</v>
      </c>
      <c r="B8" s="178" t="s">
        <v>23</v>
      </c>
      <c r="C8" s="179"/>
      <c r="D8" s="40">
        <f>E8+F8+G8+H8+I8+J8+K8+L8+M8+N8+O8+P8</f>
        <v>7416183</v>
      </c>
      <c r="E8" s="40">
        <f>E11+E12+E19</f>
        <v>638473</v>
      </c>
      <c r="F8" s="40">
        <f t="shared" ref="F8:P8" si="0">F11+F12+F19</f>
        <v>613410</v>
      </c>
      <c r="G8" s="40">
        <f t="shared" si="0"/>
        <v>613410</v>
      </c>
      <c r="H8" s="40">
        <f t="shared" si="0"/>
        <v>621210</v>
      </c>
      <c r="I8" s="40">
        <f t="shared" si="0"/>
        <v>926920</v>
      </c>
      <c r="J8" s="40">
        <f t="shared" si="0"/>
        <v>920110</v>
      </c>
      <c r="K8" s="40">
        <f t="shared" si="0"/>
        <v>306700</v>
      </c>
      <c r="L8" s="40">
        <f t="shared" si="0"/>
        <v>306710</v>
      </c>
      <c r="M8" s="40">
        <f t="shared" si="0"/>
        <v>613410</v>
      </c>
      <c r="N8" s="40">
        <f t="shared" si="0"/>
        <v>621210</v>
      </c>
      <c r="O8" s="40">
        <f t="shared" si="0"/>
        <v>621210</v>
      </c>
      <c r="P8" s="40">
        <f t="shared" si="0"/>
        <v>613410</v>
      </c>
    </row>
    <row r="9" spans="1:25" x14ac:dyDescent="0.25">
      <c r="A9" s="160" t="s">
        <v>24</v>
      </c>
      <c r="B9" s="10">
        <v>211</v>
      </c>
      <c r="C9" s="11" t="s">
        <v>113</v>
      </c>
      <c r="D9" s="40">
        <f t="shared" ref="D9:D76" si="1">E9+F9+G9+H9+I9+J9+K9+L9+M9+N9+O9+P9</f>
        <v>5653597</v>
      </c>
      <c r="E9" s="40">
        <v>471167</v>
      </c>
      <c r="F9" s="41">
        <v>471130</v>
      </c>
      <c r="G9" s="41">
        <v>471130</v>
      </c>
      <c r="H9" s="41">
        <v>471130</v>
      </c>
      <c r="I9" s="41">
        <v>706700</v>
      </c>
      <c r="J9" s="41">
        <v>706690</v>
      </c>
      <c r="K9" s="41">
        <v>235560</v>
      </c>
      <c r="L9" s="41">
        <v>235570</v>
      </c>
      <c r="M9" s="41">
        <v>471130</v>
      </c>
      <c r="N9" s="41">
        <v>471130</v>
      </c>
      <c r="O9" s="41">
        <v>471130</v>
      </c>
      <c r="P9" s="41">
        <v>471130</v>
      </c>
    </row>
    <row r="10" spans="1:25" x14ac:dyDescent="0.25">
      <c r="A10" s="161"/>
      <c r="B10" s="9">
        <v>266</v>
      </c>
      <c r="C10" s="14" t="s">
        <v>28</v>
      </c>
      <c r="D10" s="40">
        <f t="shared" si="1"/>
        <v>25000</v>
      </c>
      <c r="E10" s="40">
        <v>25000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25" x14ac:dyDescent="0.25">
      <c r="A11" s="162"/>
      <c r="B11" s="163" t="s">
        <v>29</v>
      </c>
      <c r="C11" s="164"/>
      <c r="D11" s="40">
        <f t="shared" si="1"/>
        <v>5678597</v>
      </c>
      <c r="E11" s="40">
        <f>E9+E10</f>
        <v>496167</v>
      </c>
      <c r="F11" s="40">
        <f t="shared" ref="F11:P11" si="2">F9+F10</f>
        <v>471130</v>
      </c>
      <c r="G11" s="40">
        <f t="shared" si="2"/>
        <v>471130</v>
      </c>
      <c r="H11" s="40">
        <f t="shared" si="2"/>
        <v>471130</v>
      </c>
      <c r="I11" s="40">
        <f t="shared" si="2"/>
        <v>706700</v>
      </c>
      <c r="J11" s="40">
        <f t="shared" si="2"/>
        <v>706690</v>
      </c>
      <c r="K11" s="40">
        <f t="shared" si="2"/>
        <v>235560</v>
      </c>
      <c r="L11" s="40">
        <f t="shared" si="2"/>
        <v>235570</v>
      </c>
      <c r="M11" s="40">
        <f t="shared" si="2"/>
        <v>471130</v>
      </c>
      <c r="N11" s="40">
        <f t="shared" si="2"/>
        <v>471130</v>
      </c>
      <c r="O11" s="40">
        <f t="shared" si="2"/>
        <v>471130</v>
      </c>
      <c r="P11" s="40">
        <f t="shared" si="2"/>
        <v>471130</v>
      </c>
    </row>
    <row r="12" spans="1:25" x14ac:dyDescent="0.25">
      <c r="A12" s="165" t="s">
        <v>30</v>
      </c>
      <c r="B12" s="28"/>
      <c r="C12" s="15" t="s">
        <v>31</v>
      </c>
      <c r="D12" s="40">
        <f t="shared" si="1"/>
        <v>30200</v>
      </c>
      <c r="E12" s="40">
        <f>SUM(E13:E17)</f>
        <v>0</v>
      </c>
      <c r="F12" s="40">
        <f t="shared" ref="F12:P12" si="3">SUM(F13:F17)</f>
        <v>0</v>
      </c>
      <c r="G12" s="40">
        <f t="shared" si="3"/>
        <v>0</v>
      </c>
      <c r="H12" s="40">
        <f t="shared" si="3"/>
        <v>7800</v>
      </c>
      <c r="I12" s="40">
        <f t="shared" si="3"/>
        <v>6800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0">
        <f t="shared" si="3"/>
        <v>0</v>
      </c>
      <c r="N12" s="40">
        <f t="shared" si="3"/>
        <v>7800</v>
      </c>
      <c r="O12" s="40">
        <f t="shared" si="3"/>
        <v>7800</v>
      </c>
      <c r="P12" s="40">
        <f t="shared" si="3"/>
        <v>0</v>
      </c>
    </row>
    <row r="13" spans="1:25" ht="36.75" thickBot="1" x14ac:dyDescent="0.3">
      <c r="A13" s="166"/>
      <c r="B13" s="31">
        <v>266</v>
      </c>
      <c r="C13" s="16" t="s">
        <v>32</v>
      </c>
      <c r="D13" s="40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25" ht="24" x14ac:dyDescent="0.25">
      <c r="A14" s="166"/>
      <c r="B14" s="31"/>
      <c r="C14" s="11" t="s">
        <v>33</v>
      </c>
      <c r="D14" s="40">
        <f t="shared" si="1"/>
        <v>0</v>
      </c>
      <c r="E14" s="40"/>
      <c r="F14" s="40"/>
      <c r="G14" s="40"/>
      <c r="H14" s="42"/>
      <c r="I14" s="40"/>
      <c r="J14" s="40"/>
      <c r="K14" s="40"/>
      <c r="L14" s="40"/>
      <c r="M14" s="40"/>
      <c r="N14" s="40"/>
      <c r="O14" s="40"/>
      <c r="P14" s="40"/>
    </row>
    <row r="15" spans="1:25" ht="36" x14ac:dyDescent="0.25">
      <c r="A15" s="166"/>
      <c r="B15" s="31">
        <v>212</v>
      </c>
      <c r="C15" s="11" t="s">
        <v>34</v>
      </c>
      <c r="D15" s="40">
        <f>SUM(E15:P15)</f>
        <v>23000</v>
      </c>
      <c r="E15" s="40"/>
      <c r="F15" s="40"/>
      <c r="G15" s="40"/>
      <c r="H15" s="40">
        <v>6000</v>
      </c>
      <c r="I15" s="40">
        <v>5000</v>
      </c>
      <c r="J15" s="40"/>
      <c r="K15" s="40"/>
      <c r="L15" s="40"/>
      <c r="M15" s="40"/>
      <c r="N15" s="40">
        <v>6000</v>
      </c>
      <c r="O15" s="40">
        <v>6000</v>
      </c>
      <c r="P15" s="40"/>
    </row>
    <row r="16" spans="1:25" ht="37.9" customHeight="1" x14ac:dyDescent="0.25">
      <c r="A16" s="166"/>
      <c r="B16" s="31">
        <v>226</v>
      </c>
      <c r="C16" s="18" t="s">
        <v>35</v>
      </c>
      <c r="D16" s="40">
        <f t="shared" si="1"/>
        <v>7200</v>
      </c>
      <c r="E16" s="40"/>
      <c r="F16" s="40"/>
      <c r="G16" s="40"/>
      <c r="H16" s="40">
        <v>1800</v>
      </c>
      <c r="I16" s="40">
        <v>1800</v>
      </c>
      <c r="J16" s="40"/>
      <c r="K16" s="40"/>
      <c r="L16" s="40"/>
      <c r="M16" s="40"/>
      <c r="N16" s="40">
        <v>1800</v>
      </c>
      <c r="O16" s="40">
        <v>1800</v>
      </c>
      <c r="P16" s="40"/>
    </row>
    <row r="17" spans="1:16" ht="23.45" customHeight="1" x14ac:dyDescent="0.25">
      <c r="A17" s="166"/>
      <c r="B17" s="43">
        <v>226</v>
      </c>
      <c r="C17" s="18" t="s">
        <v>36</v>
      </c>
      <c r="D17" s="40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21" customHeight="1" x14ac:dyDescent="0.25">
      <c r="A18" s="184" t="s">
        <v>37</v>
      </c>
      <c r="B18" s="186">
        <v>213</v>
      </c>
      <c r="C18" s="11" t="s">
        <v>114</v>
      </c>
      <c r="D18" s="40">
        <f t="shared" si="1"/>
        <v>1707386</v>
      </c>
      <c r="E18" s="40">
        <v>142306</v>
      </c>
      <c r="F18" s="40">
        <v>142280</v>
      </c>
      <c r="G18" s="40">
        <v>142280</v>
      </c>
      <c r="H18" s="40">
        <v>142280</v>
      </c>
      <c r="I18" s="40">
        <v>213420</v>
      </c>
      <c r="J18" s="40">
        <v>213420</v>
      </c>
      <c r="K18" s="40">
        <v>71140</v>
      </c>
      <c r="L18" s="40">
        <v>71140</v>
      </c>
      <c r="M18" s="40">
        <v>142280</v>
      </c>
      <c r="N18" s="40">
        <v>142280</v>
      </c>
      <c r="O18" s="40">
        <v>142280</v>
      </c>
      <c r="P18" s="40">
        <v>142280</v>
      </c>
    </row>
    <row r="19" spans="1:16" ht="16.899999999999999" customHeight="1" x14ac:dyDescent="0.25">
      <c r="A19" s="185"/>
      <c r="B19" s="187"/>
      <c r="C19" s="19" t="s">
        <v>29</v>
      </c>
      <c r="D19" s="40">
        <f t="shared" si="1"/>
        <v>1707386</v>
      </c>
      <c r="E19" s="40">
        <f>E18</f>
        <v>142306</v>
      </c>
      <c r="F19" s="40">
        <f t="shared" ref="F19:P19" si="4">F18</f>
        <v>142280</v>
      </c>
      <c r="G19" s="40">
        <f t="shared" si="4"/>
        <v>142280</v>
      </c>
      <c r="H19" s="40">
        <f t="shared" si="4"/>
        <v>142280</v>
      </c>
      <c r="I19" s="40">
        <f t="shared" si="4"/>
        <v>213420</v>
      </c>
      <c r="J19" s="40">
        <f t="shared" si="4"/>
        <v>213420</v>
      </c>
      <c r="K19" s="40">
        <f t="shared" si="4"/>
        <v>71140</v>
      </c>
      <c r="L19" s="40">
        <f t="shared" si="4"/>
        <v>71140</v>
      </c>
      <c r="M19" s="40">
        <f t="shared" si="4"/>
        <v>142280</v>
      </c>
      <c r="N19" s="40">
        <f t="shared" si="4"/>
        <v>142280</v>
      </c>
      <c r="O19" s="40">
        <f t="shared" si="4"/>
        <v>142280</v>
      </c>
      <c r="P19" s="40">
        <f t="shared" si="4"/>
        <v>142280</v>
      </c>
    </row>
    <row r="20" spans="1:16" ht="26.45" customHeight="1" x14ac:dyDescent="0.25">
      <c r="A20" s="20">
        <v>240</v>
      </c>
      <c r="B20" s="188" t="s">
        <v>41</v>
      </c>
      <c r="C20" s="189"/>
      <c r="D20" s="40">
        <f t="shared" si="1"/>
        <v>248758</v>
      </c>
      <c r="E20" s="40">
        <f>E21+E26+E30+E33+E41+E57+E64+E74</f>
        <v>600</v>
      </c>
      <c r="F20" s="40">
        <f t="shared" ref="F20:P20" si="5">F21+F26+F30+F33+F41+F57+F64+F74</f>
        <v>5600</v>
      </c>
      <c r="G20" s="40">
        <f t="shared" si="5"/>
        <v>600</v>
      </c>
      <c r="H20" s="40">
        <f t="shared" si="5"/>
        <v>37200</v>
      </c>
      <c r="I20" s="40">
        <f t="shared" si="5"/>
        <v>600</v>
      </c>
      <c r="J20" s="40">
        <f t="shared" si="5"/>
        <v>121021</v>
      </c>
      <c r="K20" s="40">
        <f t="shared" si="5"/>
        <v>600</v>
      </c>
      <c r="L20" s="40">
        <f t="shared" si="5"/>
        <v>22600</v>
      </c>
      <c r="M20" s="40">
        <f t="shared" si="5"/>
        <v>29137</v>
      </c>
      <c r="N20" s="40">
        <f t="shared" si="5"/>
        <v>23600</v>
      </c>
      <c r="O20" s="40">
        <f t="shared" si="5"/>
        <v>6600</v>
      </c>
      <c r="P20" s="40">
        <f t="shared" si="5"/>
        <v>600</v>
      </c>
    </row>
    <row r="21" spans="1:16" ht="13.15" customHeight="1" x14ac:dyDescent="0.25">
      <c r="A21" s="190" t="s">
        <v>42</v>
      </c>
      <c r="B21" s="180">
        <v>221</v>
      </c>
      <c r="C21" s="15" t="s">
        <v>43</v>
      </c>
      <c r="D21" s="40">
        <f t="shared" si="1"/>
        <v>7200</v>
      </c>
      <c r="E21" s="44">
        <f>SUM(E22:E25)</f>
        <v>600</v>
      </c>
      <c r="F21" s="44">
        <f t="shared" ref="F21:P21" si="6">SUM(F22:F25)</f>
        <v>600</v>
      </c>
      <c r="G21" s="44">
        <f t="shared" si="6"/>
        <v>600</v>
      </c>
      <c r="H21" s="44">
        <f t="shared" si="6"/>
        <v>600</v>
      </c>
      <c r="I21" s="44">
        <f t="shared" si="6"/>
        <v>600</v>
      </c>
      <c r="J21" s="44">
        <f t="shared" si="6"/>
        <v>600</v>
      </c>
      <c r="K21" s="44">
        <f t="shared" si="6"/>
        <v>600</v>
      </c>
      <c r="L21" s="44">
        <f t="shared" si="6"/>
        <v>600</v>
      </c>
      <c r="M21" s="44">
        <f t="shared" si="6"/>
        <v>600</v>
      </c>
      <c r="N21" s="44">
        <f t="shared" si="6"/>
        <v>600</v>
      </c>
      <c r="O21" s="44">
        <f t="shared" si="6"/>
        <v>600</v>
      </c>
      <c r="P21" s="44">
        <f t="shared" si="6"/>
        <v>600</v>
      </c>
    </row>
    <row r="22" spans="1:16" ht="15.75" thickBot="1" x14ac:dyDescent="0.3">
      <c r="A22" s="191"/>
      <c r="B22" s="181"/>
      <c r="C22" s="16" t="s">
        <v>44</v>
      </c>
      <c r="D22" s="40">
        <f t="shared" si="1"/>
        <v>7200</v>
      </c>
      <c r="E22" s="40">
        <v>600</v>
      </c>
      <c r="F22" s="40">
        <v>600</v>
      </c>
      <c r="G22" s="40">
        <v>600</v>
      </c>
      <c r="H22" s="40">
        <v>600</v>
      </c>
      <c r="I22" s="40">
        <v>600</v>
      </c>
      <c r="J22" s="40">
        <v>600</v>
      </c>
      <c r="K22" s="40">
        <v>600</v>
      </c>
      <c r="L22" s="40">
        <v>600</v>
      </c>
      <c r="M22" s="40">
        <v>600</v>
      </c>
      <c r="N22" s="40">
        <v>600</v>
      </c>
      <c r="O22" s="40">
        <v>600</v>
      </c>
      <c r="P22" s="40">
        <v>600</v>
      </c>
    </row>
    <row r="23" spans="1:16" ht="15.75" thickBot="1" x14ac:dyDescent="0.3">
      <c r="A23" s="191"/>
      <c r="B23" s="181"/>
      <c r="C23" s="16" t="s">
        <v>45</v>
      </c>
      <c r="D23" s="40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24.75" thickBot="1" x14ac:dyDescent="0.3">
      <c r="A24" s="191"/>
      <c r="B24" s="181"/>
      <c r="C24" s="16" t="s">
        <v>46</v>
      </c>
      <c r="D24" s="40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24.75" thickBot="1" x14ac:dyDescent="0.3">
      <c r="A25" s="191"/>
      <c r="B25" s="182"/>
      <c r="C25" s="16" t="s">
        <v>47</v>
      </c>
      <c r="D25" s="40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191"/>
      <c r="B26" s="183">
        <v>222</v>
      </c>
      <c r="C26" s="15" t="s">
        <v>48</v>
      </c>
      <c r="D26" s="40">
        <f t="shared" si="1"/>
        <v>0</v>
      </c>
      <c r="E26" s="44">
        <f>SUM(E27:E29)</f>
        <v>0</v>
      </c>
      <c r="F26" s="44">
        <f t="shared" ref="F26:P26" si="7">SUM(F27:F29)</f>
        <v>0</v>
      </c>
      <c r="G26" s="44">
        <f t="shared" si="7"/>
        <v>0</v>
      </c>
      <c r="H26" s="44">
        <f t="shared" si="7"/>
        <v>0</v>
      </c>
      <c r="I26" s="44">
        <f t="shared" si="7"/>
        <v>0</v>
      </c>
      <c r="J26" s="44">
        <f t="shared" si="7"/>
        <v>0</v>
      </c>
      <c r="K26" s="44">
        <f t="shared" si="7"/>
        <v>0</v>
      </c>
      <c r="L26" s="44">
        <f t="shared" si="7"/>
        <v>0</v>
      </c>
      <c r="M26" s="44">
        <f t="shared" si="7"/>
        <v>0</v>
      </c>
      <c r="N26" s="44">
        <f t="shared" si="7"/>
        <v>0</v>
      </c>
      <c r="O26" s="44">
        <f t="shared" si="7"/>
        <v>0</v>
      </c>
      <c r="P26" s="44">
        <f t="shared" si="7"/>
        <v>0</v>
      </c>
    </row>
    <row r="27" spans="1:16" ht="36.75" x14ac:dyDescent="0.25">
      <c r="A27" s="191"/>
      <c r="B27" s="183"/>
      <c r="C27" s="22" t="s">
        <v>49</v>
      </c>
      <c r="D27" s="40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ht="132.75" x14ac:dyDescent="0.25">
      <c r="A28" s="191"/>
      <c r="B28" s="183"/>
      <c r="C28" s="23" t="s">
        <v>50</v>
      </c>
      <c r="D28" s="40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36.75" thickBot="1" x14ac:dyDescent="0.3">
      <c r="A29" s="191"/>
      <c r="B29" s="183"/>
      <c r="C29" s="16" t="s">
        <v>51</v>
      </c>
      <c r="D29" s="40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5">
      <c r="A30" s="191"/>
      <c r="B30" s="180">
        <v>224</v>
      </c>
      <c r="C30" s="24" t="s">
        <v>52</v>
      </c>
      <c r="D30" s="40">
        <f t="shared" si="1"/>
        <v>0</v>
      </c>
      <c r="E30" s="44">
        <f>SUM(E31:E32)</f>
        <v>0</v>
      </c>
      <c r="F30" s="44">
        <f t="shared" ref="F30:P30" si="8">SUM(F31:F32)</f>
        <v>0</v>
      </c>
      <c r="G30" s="44">
        <f t="shared" si="8"/>
        <v>0</v>
      </c>
      <c r="H30" s="44">
        <f t="shared" si="8"/>
        <v>0</v>
      </c>
      <c r="I30" s="44">
        <f t="shared" si="8"/>
        <v>0</v>
      </c>
      <c r="J30" s="44">
        <f t="shared" si="8"/>
        <v>0</v>
      </c>
      <c r="K30" s="44">
        <f t="shared" si="8"/>
        <v>0</v>
      </c>
      <c r="L30" s="44">
        <f t="shared" si="8"/>
        <v>0</v>
      </c>
      <c r="M30" s="44">
        <f t="shared" si="8"/>
        <v>0</v>
      </c>
      <c r="N30" s="44">
        <f t="shared" si="8"/>
        <v>0</v>
      </c>
      <c r="O30" s="44">
        <f t="shared" si="8"/>
        <v>0</v>
      </c>
      <c r="P30" s="44">
        <f t="shared" si="8"/>
        <v>0</v>
      </c>
    </row>
    <row r="31" spans="1:16" ht="36" customHeight="1" thickBot="1" x14ac:dyDescent="0.3">
      <c r="A31" s="191"/>
      <c r="B31" s="181"/>
      <c r="C31" s="16" t="s">
        <v>53</v>
      </c>
      <c r="D31" s="40">
        <f t="shared" si="1"/>
        <v>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36" customHeight="1" thickBot="1" x14ac:dyDescent="0.3">
      <c r="A32" s="191"/>
      <c r="B32" s="182"/>
      <c r="C32" s="16" t="s">
        <v>54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191"/>
      <c r="B33" s="180">
        <v>225</v>
      </c>
      <c r="C33" s="15" t="s">
        <v>55</v>
      </c>
      <c r="D33" s="40">
        <f t="shared" si="1"/>
        <v>14000</v>
      </c>
      <c r="E33" s="40">
        <f>SUM(E34:E40)</f>
        <v>0</v>
      </c>
      <c r="F33" s="40">
        <f t="shared" ref="F33:P33" si="9">SUM(F34:F40)</f>
        <v>5000</v>
      </c>
      <c r="G33" s="40">
        <f t="shared" si="9"/>
        <v>0</v>
      </c>
      <c r="H33" s="40">
        <f t="shared" si="9"/>
        <v>2000</v>
      </c>
      <c r="I33" s="40">
        <f t="shared" si="9"/>
        <v>0</v>
      </c>
      <c r="J33" s="40">
        <f t="shared" si="9"/>
        <v>0</v>
      </c>
      <c r="K33" s="40">
        <f t="shared" si="9"/>
        <v>0</v>
      </c>
      <c r="L33" s="40">
        <f t="shared" si="9"/>
        <v>0</v>
      </c>
      <c r="M33" s="40">
        <f t="shared" si="9"/>
        <v>4000</v>
      </c>
      <c r="N33" s="40">
        <f t="shared" si="9"/>
        <v>0</v>
      </c>
      <c r="O33" s="40">
        <f t="shared" si="9"/>
        <v>3000</v>
      </c>
      <c r="P33" s="40">
        <f t="shared" si="9"/>
        <v>0</v>
      </c>
    </row>
    <row r="34" spans="1:16" ht="60.75" thickBot="1" x14ac:dyDescent="0.3">
      <c r="A34" s="191"/>
      <c r="B34" s="181"/>
      <c r="C34" s="16" t="s">
        <v>56</v>
      </c>
      <c r="D34" s="40">
        <f t="shared" si="1"/>
        <v>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24.75" thickBot="1" x14ac:dyDescent="0.3">
      <c r="A35" s="191"/>
      <c r="B35" s="181"/>
      <c r="C35" s="16" t="s">
        <v>57</v>
      </c>
      <c r="D35" s="40">
        <f t="shared" si="1"/>
        <v>14000</v>
      </c>
      <c r="E35" s="40"/>
      <c r="F35" s="40">
        <v>5000</v>
      </c>
      <c r="G35" s="40"/>
      <c r="H35" s="40">
        <v>2000</v>
      </c>
      <c r="I35" s="40"/>
      <c r="J35" s="40"/>
      <c r="K35" s="40"/>
      <c r="L35" s="40"/>
      <c r="M35" s="40">
        <v>4000</v>
      </c>
      <c r="N35" s="40"/>
      <c r="O35" s="40">
        <v>3000</v>
      </c>
      <c r="P35" s="40"/>
    </row>
    <row r="36" spans="1:16" ht="34.15" customHeight="1" thickBot="1" x14ac:dyDescent="0.3">
      <c r="A36" s="191"/>
      <c r="B36" s="181"/>
      <c r="C36" s="16" t="s">
        <v>58</v>
      </c>
      <c r="D36" s="40">
        <f t="shared" si="1"/>
        <v>0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36.75" thickBot="1" x14ac:dyDescent="0.3">
      <c r="A37" s="191"/>
      <c r="B37" s="181"/>
      <c r="C37" s="16" t="s">
        <v>59</v>
      </c>
      <c r="D37" s="40">
        <f t="shared" si="1"/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ht="24.75" thickBot="1" x14ac:dyDescent="0.3">
      <c r="A38" s="191"/>
      <c r="B38" s="181"/>
      <c r="C38" s="16" t="s">
        <v>60</v>
      </c>
      <c r="D38" s="40">
        <f t="shared" si="1"/>
        <v>0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ht="27" customHeight="1" thickBot="1" x14ac:dyDescent="0.3">
      <c r="A39" s="191"/>
      <c r="B39" s="181"/>
      <c r="C39" s="16" t="s">
        <v>61</v>
      </c>
      <c r="D39" s="40">
        <f t="shared" si="1"/>
        <v>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ht="17.45" customHeight="1" thickBot="1" x14ac:dyDescent="0.3">
      <c r="A40" s="191"/>
      <c r="B40" s="182"/>
      <c r="C40" s="16" t="s">
        <v>62</v>
      </c>
      <c r="D40" s="40">
        <f t="shared" si="1"/>
        <v>0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191"/>
      <c r="B41" s="193">
        <v>226</v>
      </c>
      <c r="C41" s="15" t="s">
        <v>63</v>
      </c>
      <c r="D41" s="40">
        <f t="shared" si="1"/>
        <v>48600</v>
      </c>
      <c r="E41" s="40">
        <f>SUM(E42:E56)</f>
        <v>0</v>
      </c>
      <c r="F41" s="40">
        <f t="shared" ref="F41:P41" si="10">SUM(F42:F56)</f>
        <v>0</v>
      </c>
      <c r="G41" s="40">
        <f t="shared" si="10"/>
        <v>0</v>
      </c>
      <c r="H41" s="40">
        <f t="shared" si="10"/>
        <v>11600</v>
      </c>
      <c r="I41" s="40">
        <f t="shared" si="10"/>
        <v>0</v>
      </c>
      <c r="J41" s="40">
        <f t="shared" si="10"/>
        <v>4000</v>
      </c>
      <c r="K41" s="40">
        <f t="shared" si="10"/>
        <v>0</v>
      </c>
      <c r="L41" s="40">
        <f t="shared" si="10"/>
        <v>22000</v>
      </c>
      <c r="M41" s="40">
        <f t="shared" si="10"/>
        <v>0</v>
      </c>
      <c r="N41" s="40">
        <f t="shared" si="10"/>
        <v>8000</v>
      </c>
      <c r="O41" s="40">
        <f t="shared" si="10"/>
        <v>3000</v>
      </c>
      <c r="P41" s="40">
        <f t="shared" si="10"/>
        <v>0</v>
      </c>
    </row>
    <row r="42" spans="1:16" ht="48.75" thickBot="1" x14ac:dyDescent="0.3">
      <c r="A42" s="191"/>
      <c r="B42" s="194"/>
      <c r="C42" s="16" t="s">
        <v>64</v>
      </c>
      <c r="D42" s="45">
        <f t="shared" si="1"/>
        <v>0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ht="24.75" thickBot="1" x14ac:dyDescent="0.3">
      <c r="A43" s="191"/>
      <c r="B43" s="194"/>
      <c r="C43" s="16" t="s">
        <v>65</v>
      </c>
      <c r="D43" s="45">
        <f t="shared" si="1"/>
        <v>26000</v>
      </c>
      <c r="E43" s="40"/>
      <c r="F43" s="40"/>
      <c r="G43" s="40"/>
      <c r="H43" s="40"/>
      <c r="I43" s="40"/>
      <c r="J43" s="40">
        <v>4000</v>
      </c>
      <c r="K43" s="40"/>
      <c r="L43" s="40">
        <v>22000</v>
      </c>
      <c r="M43" s="40"/>
      <c r="N43" s="40"/>
      <c r="O43" s="40"/>
      <c r="P43" s="40"/>
    </row>
    <row r="44" spans="1:16" ht="24.75" thickBot="1" x14ac:dyDescent="0.3">
      <c r="A44" s="191"/>
      <c r="B44" s="194"/>
      <c r="C44" s="16" t="s">
        <v>66</v>
      </c>
      <c r="D44" s="45">
        <f t="shared" si="1"/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24.75" thickBot="1" x14ac:dyDescent="0.3">
      <c r="A45" s="191"/>
      <c r="B45" s="194"/>
      <c r="C45" s="16" t="s">
        <v>67</v>
      </c>
      <c r="D45" s="45">
        <f t="shared" si="1"/>
        <v>0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5.75" thickBot="1" x14ac:dyDescent="0.3">
      <c r="A46" s="191"/>
      <c r="B46" s="194"/>
      <c r="C46" s="16" t="s">
        <v>68</v>
      </c>
      <c r="D46" s="45">
        <f t="shared" si="1"/>
        <v>0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24.75" thickBot="1" x14ac:dyDescent="0.3">
      <c r="A47" s="191"/>
      <c r="B47" s="194"/>
      <c r="C47" s="16" t="s">
        <v>69</v>
      </c>
      <c r="D47" s="45">
        <f t="shared" si="1"/>
        <v>0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36.75" thickBot="1" x14ac:dyDescent="0.3">
      <c r="A48" s="191"/>
      <c r="B48" s="194"/>
      <c r="C48" s="16" t="s">
        <v>70</v>
      </c>
      <c r="D48" s="45">
        <f t="shared" si="1"/>
        <v>7000</v>
      </c>
      <c r="E48" s="40"/>
      <c r="F48" s="40"/>
      <c r="G48" s="40"/>
      <c r="H48" s="40">
        <v>4000</v>
      </c>
      <c r="I48" s="40"/>
      <c r="J48" s="40"/>
      <c r="K48" s="40"/>
      <c r="L48" s="40"/>
      <c r="M48" s="40"/>
      <c r="N48" s="40"/>
      <c r="O48" s="40">
        <v>3000</v>
      </c>
      <c r="P48" s="40"/>
    </row>
    <row r="49" spans="1:16" ht="24.75" thickBot="1" x14ac:dyDescent="0.3">
      <c r="A49" s="191"/>
      <c r="B49" s="194"/>
      <c r="C49" s="16" t="s">
        <v>71</v>
      </c>
      <c r="D49" s="45">
        <f t="shared" si="1"/>
        <v>10000</v>
      </c>
      <c r="E49" s="40"/>
      <c r="F49" s="40"/>
      <c r="G49" s="40"/>
      <c r="H49" s="40">
        <v>5000</v>
      </c>
      <c r="I49" s="40"/>
      <c r="J49" s="40"/>
      <c r="K49" s="40"/>
      <c r="L49" s="40"/>
      <c r="M49" s="40"/>
      <c r="N49" s="40">
        <v>5000</v>
      </c>
      <c r="O49" s="40"/>
      <c r="P49" s="40"/>
    </row>
    <row r="50" spans="1:16" ht="24.75" thickBot="1" x14ac:dyDescent="0.3">
      <c r="A50" s="191"/>
      <c r="B50" s="194"/>
      <c r="C50" s="16" t="s">
        <v>72</v>
      </c>
      <c r="D50" s="45">
        <f t="shared" si="1"/>
        <v>0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ht="48.75" thickBot="1" x14ac:dyDescent="0.3">
      <c r="A51" s="191"/>
      <c r="B51" s="194"/>
      <c r="C51" s="16" t="s">
        <v>73</v>
      </c>
      <c r="D51" s="45">
        <f t="shared" si="1"/>
        <v>0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ht="108.75" thickBot="1" x14ac:dyDescent="0.3">
      <c r="A52" s="191"/>
      <c r="B52" s="194"/>
      <c r="C52" s="16" t="s">
        <v>74</v>
      </c>
      <c r="D52" s="45">
        <f t="shared" si="1"/>
        <v>0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24.75" thickBot="1" x14ac:dyDescent="0.3">
      <c r="A53" s="191"/>
      <c r="B53" s="194"/>
      <c r="C53" s="16" t="s">
        <v>75</v>
      </c>
      <c r="D53" s="45">
        <f t="shared" si="1"/>
        <v>1100</v>
      </c>
      <c r="E53" s="40"/>
      <c r="F53" s="40"/>
      <c r="G53" s="40"/>
      <c r="H53" s="40">
        <v>100</v>
      </c>
      <c r="I53" s="40"/>
      <c r="J53" s="40"/>
      <c r="K53" s="40"/>
      <c r="L53" s="40"/>
      <c r="M53" s="40"/>
      <c r="N53" s="40">
        <v>1000</v>
      </c>
      <c r="O53" s="40"/>
      <c r="P53" s="40"/>
    </row>
    <row r="54" spans="1:16" ht="24.75" thickBot="1" x14ac:dyDescent="0.3">
      <c r="A54" s="191"/>
      <c r="B54" s="194"/>
      <c r="C54" s="16" t="s">
        <v>76</v>
      </c>
      <c r="D54" s="45">
        <f t="shared" si="1"/>
        <v>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.75" thickBot="1" x14ac:dyDescent="0.3">
      <c r="A55" s="191"/>
      <c r="B55" s="194"/>
      <c r="C55" s="16" t="s">
        <v>77</v>
      </c>
      <c r="D55" s="45">
        <f t="shared" si="1"/>
        <v>4500</v>
      </c>
      <c r="E55" s="40"/>
      <c r="F55" s="40"/>
      <c r="G55" s="40"/>
      <c r="H55" s="40">
        <v>2500</v>
      </c>
      <c r="I55" s="40"/>
      <c r="J55" s="40"/>
      <c r="K55" s="40"/>
      <c r="L55" s="40"/>
      <c r="M55" s="40"/>
      <c r="N55" s="40">
        <v>2000</v>
      </c>
      <c r="O55" s="40"/>
      <c r="P55" s="40"/>
    </row>
    <row r="56" spans="1:16" ht="15.75" thickBot="1" x14ac:dyDescent="0.3">
      <c r="A56" s="191"/>
      <c r="B56" s="194"/>
      <c r="C56" s="16" t="s">
        <v>78</v>
      </c>
      <c r="D56" s="45">
        <f t="shared" si="1"/>
        <v>0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191"/>
      <c r="B57" s="195">
        <v>290</v>
      </c>
      <c r="C57" s="15" t="s">
        <v>79</v>
      </c>
      <c r="D57" s="40">
        <f t="shared" si="1"/>
        <v>0</v>
      </c>
      <c r="E57" s="44">
        <f>SUM(E58:E63)</f>
        <v>0</v>
      </c>
      <c r="F57" s="44">
        <f t="shared" ref="F57:P57" si="11">SUM(F58:F63)</f>
        <v>0</v>
      </c>
      <c r="G57" s="44">
        <f t="shared" si="11"/>
        <v>0</v>
      </c>
      <c r="H57" s="44">
        <f t="shared" si="11"/>
        <v>0</v>
      </c>
      <c r="I57" s="44">
        <f t="shared" si="11"/>
        <v>0</v>
      </c>
      <c r="J57" s="44">
        <f t="shared" si="11"/>
        <v>0</v>
      </c>
      <c r="K57" s="44">
        <f t="shared" si="11"/>
        <v>0</v>
      </c>
      <c r="L57" s="44">
        <f t="shared" si="11"/>
        <v>0</v>
      </c>
      <c r="M57" s="44">
        <f t="shared" si="11"/>
        <v>0</v>
      </c>
      <c r="N57" s="44">
        <f t="shared" si="11"/>
        <v>0</v>
      </c>
      <c r="O57" s="44">
        <f t="shared" si="11"/>
        <v>0</v>
      </c>
      <c r="P57" s="44">
        <f t="shared" si="11"/>
        <v>0</v>
      </c>
    </row>
    <row r="58" spans="1:16" ht="24" customHeight="1" x14ac:dyDescent="0.25">
      <c r="A58" s="191"/>
      <c r="B58" s="196"/>
      <c r="C58" s="26" t="s">
        <v>80</v>
      </c>
      <c r="D58" s="45">
        <f t="shared" si="1"/>
        <v>0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48" x14ac:dyDescent="0.25">
      <c r="A59" s="191"/>
      <c r="B59" s="196"/>
      <c r="C59" s="26" t="s">
        <v>81</v>
      </c>
      <c r="D59" s="45">
        <f t="shared" si="1"/>
        <v>0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24" x14ac:dyDescent="0.25">
      <c r="A60" s="191"/>
      <c r="B60" s="196"/>
      <c r="C60" s="26" t="s">
        <v>82</v>
      </c>
      <c r="D60" s="45">
        <f t="shared" si="1"/>
        <v>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t="11.45" customHeight="1" x14ac:dyDescent="0.25">
      <c r="A61" s="191"/>
      <c r="B61" s="196"/>
      <c r="C61" s="26" t="s">
        <v>83</v>
      </c>
      <c r="D61" s="45">
        <f t="shared" si="1"/>
        <v>0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191"/>
      <c r="B62" s="196"/>
      <c r="C62" s="26" t="s">
        <v>84</v>
      </c>
      <c r="D62" s="45">
        <f>E62+F62+G62+H62+I62+J62+K62+L62+M62+N62+O62+P62</f>
        <v>0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24" x14ac:dyDescent="0.25">
      <c r="A63" s="191"/>
      <c r="B63" s="27"/>
      <c r="C63" s="26" t="s">
        <v>85</v>
      </c>
      <c r="D63" s="45">
        <f>E63+F63+G63+H63+I63+J63+K63+L63+M63+N63+O63+P63</f>
        <v>0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191"/>
      <c r="B64" s="198">
        <v>310</v>
      </c>
      <c r="C64" s="29" t="s">
        <v>86</v>
      </c>
      <c r="D64" s="40">
        <f t="shared" si="1"/>
        <v>140958</v>
      </c>
      <c r="E64" s="44">
        <f>SUM(E65:E73)</f>
        <v>0</v>
      </c>
      <c r="F64" s="44">
        <f t="shared" ref="F64:P64" si="12">SUM(F65:F73)</f>
        <v>0</v>
      </c>
      <c r="G64" s="44">
        <f t="shared" si="12"/>
        <v>0</v>
      </c>
      <c r="H64" s="44">
        <f t="shared" si="12"/>
        <v>0</v>
      </c>
      <c r="I64" s="44">
        <f t="shared" si="12"/>
        <v>0</v>
      </c>
      <c r="J64" s="44">
        <f t="shared" si="12"/>
        <v>116421</v>
      </c>
      <c r="K64" s="44">
        <f t="shared" si="12"/>
        <v>0</v>
      </c>
      <c r="L64" s="44">
        <f t="shared" si="12"/>
        <v>0</v>
      </c>
      <c r="M64" s="44">
        <f t="shared" si="12"/>
        <v>24537</v>
      </c>
      <c r="N64" s="44">
        <f t="shared" si="12"/>
        <v>0</v>
      </c>
      <c r="O64" s="44">
        <f t="shared" si="12"/>
        <v>0</v>
      </c>
      <c r="P64" s="44">
        <f t="shared" si="12"/>
        <v>0</v>
      </c>
    </row>
    <row r="65" spans="1:16" ht="48" x14ac:dyDescent="0.25">
      <c r="A65" s="191"/>
      <c r="B65" s="199"/>
      <c r="C65" s="26" t="s">
        <v>87</v>
      </c>
      <c r="D65" s="45">
        <f>E65+F65+G65+H65+I65+J65+K65+L65+M65+N65+O65+P65</f>
        <v>24537</v>
      </c>
      <c r="E65" s="40"/>
      <c r="F65" s="40"/>
      <c r="G65" s="40"/>
      <c r="H65" s="40"/>
      <c r="I65" s="40"/>
      <c r="J65" s="40"/>
      <c r="K65" s="40"/>
      <c r="L65" s="40"/>
      <c r="M65" s="40">
        <v>24537</v>
      </c>
      <c r="N65" s="40"/>
      <c r="O65" s="40"/>
      <c r="P65" s="40"/>
    </row>
    <row r="66" spans="1:16" x14ac:dyDescent="0.25">
      <c r="A66" s="191"/>
      <c r="B66" s="199"/>
      <c r="C66" s="26" t="s">
        <v>88</v>
      </c>
      <c r="D66" s="45">
        <f t="shared" ref="D66:D73" si="13">E66+F66+G66+H66+I66+J66+K66+L66+M66+N66+O66+P66</f>
        <v>0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191"/>
      <c r="B67" s="199"/>
      <c r="C67" s="26" t="s">
        <v>89</v>
      </c>
      <c r="D67" s="45">
        <f t="shared" si="13"/>
        <v>57163</v>
      </c>
      <c r="E67" s="40"/>
      <c r="F67" s="40"/>
      <c r="G67" s="40"/>
      <c r="H67" s="40"/>
      <c r="I67" s="40"/>
      <c r="J67" s="40">
        <v>57163</v>
      </c>
      <c r="K67" s="40"/>
      <c r="L67" s="40"/>
      <c r="M67" s="40"/>
      <c r="N67" s="40"/>
      <c r="O67" s="40"/>
      <c r="P67" s="40"/>
    </row>
    <row r="68" spans="1:16" x14ac:dyDescent="0.25">
      <c r="A68" s="191"/>
      <c r="B68" s="199"/>
      <c r="C68" s="26" t="s">
        <v>90</v>
      </c>
      <c r="D68" s="45">
        <f t="shared" si="13"/>
        <v>0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ht="25.15" customHeight="1" x14ac:dyDescent="0.25">
      <c r="A69" s="191"/>
      <c r="B69" s="199"/>
      <c r="C69" s="26" t="s">
        <v>91</v>
      </c>
      <c r="D69" s="45">
        <f t="shared" si="13"/>
        <v>0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24" x14ac:dyDescent="0.25">
      <c r="A70" s="191"/>
      <c r="B70" s="199"/>
      <c r="C70" s="26" t="s">
        <v>92</v>
      </c>
      <c r="D70" s="45">
        <f t="shared" si="13"/>
        <v>0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ht="24" x14ac:dyDescent="0.25">
      <c r="A71" s="191"/>
      <c r="B71" s="199"/>
      <c r="C71" s="26" t="s">
        <v>93</v>
      </c>
      <c r="D71" s="45">
        <f t="shared" si="13"/>
        <v>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ht="24" x14ac:dyDescent="0.25">
      <c r="A72" s="191"/>
      <c r="B72" s="199"/>
      <c r="C72" s="26" t="s">
        <v>94</v>
      </c>
      <c r="D72" s="45">
        <f t="shared" si="13"/>
        <v>0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191"/>
      <c r="B73" s="199"/>
      <c r="C73" s="30" t="s">
        <v>95</v>
      </c>
      <c r="D73" s="45">
        <f t="shared" si="13"/>
        <v>59258</v>
      </c>
      <c r="E73" s="40"/>
      <c r="F73" s="40"/>
      <c r="G73" s="40"/>
      <c r="H73" s="40"/>
      <c r="I73" s="40"/>
      <c r="J73" s="40">
        <v>59258</v>
      </c>
      <c r="K73" s="40"/>
      <c r="L73" s="40"/>
      <c r="M73" s="40"/>
      <c r="N73" s="40"/>
      <c r="O73" s="40"/>
      <c r="P73" s="40"/>
    </row>
    <row r="74" spans="1:16" x14ac:dyDescent="0.25">
      <c r="A74" s="191"/>
      <c r="B74" s="198">
        <v>340</v>
      </c>
      <c r="C74" s="15" t="s">
        <v>96</v>
      </c>
      <c r="D74" s="40">
        <f t="shared" si="1"/>
        <v>38000</v>
      </c>
      <c r="E74" s="40">
        <f>SUM(E77:E88)</f>
        <v>0</v>
      </c>
      <c r="F74" s="40">
        <f t="shared" ref="F74:P74" si="14">SUM(F77:F88)</f>
        <v>0</v>
      </c>
      <c r="G74" s="40">
        <f t="shared" si="14"/>
        <v>0</v>
      </c>
      <c r="H74" s="40">
        <f t="shared" si="14"/>
        <v>23000</v>
      </c>
      <c r="I74" s="40">
        <f t="shared" si="14"/>
        <v>0</v>
      </c>
      <c r="J74" s="40">
        <f t="shared" si="14"/>
        <v>0</v>
      </c>
      <c r="K74" s="40">
        <f t="shared" si="14"/>
        <v>0</v>
      </c>
      <c r="L74" s="40">
        <f t="shared" si="14"/>
        <v>0</v>
      </c>
      <c r="M74" s="40">
        <f t="shared" si="14"/>
        <v>0</v>
      </c>
      <c r="N74" s="40">
        <f t="shared" si="14"/>
        <v>15000</v>
      </c>
      <c r="O74" s="40">
        <f t="shared" si="14"/>
        <v>0</v>
      </c>
      <c r="P74" s="40">
        <f t="shared" si="14"/>
        <v>0</v>
      </c>
    </row>
    <row r="75" spans="1:16" ht="13.15" hidden="1" customHeight="1" x14ac:dyDescent="0.25">
      <c r="A75" s="191"/>
      <c r="B75" s="200"/>
      <c r="C75" s="11" t="s">
        <v>97</v>
      </c>
      <c r="D75" s="40">
        <f t="shared" si="1"/>
        <v>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ht="13.15" hidden="1" customHeight="1" x14ac:dyDescent="0.25">
      <c r="A76" s="191"/>
      <c r="B76" s="200"/>
      <c r="C76" s="11" t="s">
        <v>79</v>
      </c>
      <c r="D76" s="40">
        <f t="shared" si="1"/>
        <v>0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t="15.75" thickBot="1" x14ac:dyDescent="0.3">
      <c r="A77" s="191"/>
      <c r="B77" s="46">
        <v>341</v>
      </c>
      <c r="C77" s="16" t="s">
        <v>104</v>
      </c>
      <c r="D77" s="40">
        <f>E77+F77+G77+H77+I77+J77+K77+L77+M77+N77+O77+P77</f>
        <v>0</v>
      </c>
      <c r="E77" s="40"/>
      <c r="F77" s="40"/>
      <c r="G77" s="40"/>
      <c r="H77" s="40"/>
      <c r="I77" s="40"/>
      <c r="J77" s="41"/>
      <c r="K77" s="41"/>
      <c r="L77" s="41"/>
      <c r="M77" s="41"/>
      <c r="N77" s="41"/>
      <c r="O77" s="40"/>
      <c r="P77" s="40"/>
    </row>
    <row r="78" spans="1:16" ht="24.75" thickBot="1" x14ac:dyDescent="0.3">
      <c r="A78" s="191"/>
      <c r="B78" s="46">
        <v>343</v>
      </c>
      <c r="C78" s="16" t="s">
        <v>99</v>
      </c>
      <c r="D78" s="40">
        <f t="shared" ref="D78:D88" si="15">E78+F78+G78+H78+I78+J78+K78+L78+M78+N78+O78+P78</f>
        <v>0</v>
      </c>
      <c r="E78" s="40"/>
      <c r="F78" s="40"/>
      <c r="G78" s="40"/>
      <c r="H78" s="40"/>
      <c r="I78" s="40"/>
      <c r="J78" s="41"/>
      <c r="K78" s="41"/>
      <c r="L78" s="41"/>
      <c r="M78" s="41"/>
      <c r="N78" s="41"/>
      <c r="O78" s="40"/>
      <c r="P78" s="40"/>
    </row>
    <row r="79" spans="1:16" ht="24.75" thickBot="1" x14ac:dyDescent="0.3">
      <c r="A79" s="191"/>
      <c r="B79" s="46">
        <v>344</v>
      </c>
      <c r="C79" s="16" t="s">
        <v>102</v>
      </c>
      <c r="D79" s="40">
        <f t="shared" si="15"/>
        <v>0</v>
      </c>
      <c r="E79" s="40"/>
      <c r="F79" s="40"/>
      <c r="G79" s="40"/>
      <c r="H79" s="40"/>
      <c r="I79" s="40"/>
      <c r="J79" s="41"/>
      <c r="K79" s="41"/>
      <c r="L79" s="41"/>
      <c r="M79" s="41"/>
      <c r="N79" s="41"/>
      <c r="O79" s="40"/>
      <c r="P79" s="40"/>
    </row>
    <row r="80" spans="1:16" ht="15.75" thickBot="1" x14ac:dyDescent="0.3">
      <c r="A80" s="191"/>
      <c r="B80" s="46">
        <v>345</v>
      </c>
      <c r="C80" s="16" t="s">
        <v>100</v>
      </c>
      <c r="D80" s="40">
        <f t="shared" si="15"/>
        <v>0</v>
      </c>
      <c r="E80" s="40"/>
      <c r="F80" s="40"/>
      <c r="G80" s="40"/>
      <c r="H80" s="40"/>
      <c r="I80" s="40"/>
      <c r="J80" s="41"/>
      <c r="K80" s="41"/>
      <c r="L80" s="41"/>
      <c r="M80" s="41"/>
      <c r="N80" s="41"/>
      <c r="O80" s="40"/>
      <c r="P80" s="40"/>
    </row>
    <row r="81" spans="1:16" ht="24.75" thickBot="1" x14ac:dyDescent="0.3">
      <c r="A81" s="191"/>
      <c r="B81" s="197">
        <v>346</v>
      </c>
      <c r="C81" s="16" t="s">
        <v>101</v>
      </c>
      <c r="D81" s="40">
        <f t="shared" si="15"/>
        <v>35000</v>
      </c>
      <c r="E81" s="40"/>
      <c r="F81" s="40"/>
      <c r="G81" s="40"/>
      <c r="H81" s="40">
        <v>20000</v>
      </c>
      <c r="I81" s="40"/>
      <c r="J81" s="41"/>
      <c r="K81" s="41"/>
      <c r="L81" s="41"/>
      <c r="M81" s="41"/>
      <c r="N81" s="41">
        <v>15000</v>
      </c>
      <c r="O81" s="40"/>
      <c r="P81" s="40"/>
    </row>
    <row r="82" spans="1:16" ht="24.75" thickBot="1" x14ac:dyDescent="0.3">
      <c r="A82" s="191"/>
      <c r="B82" s="197"/>
      <c r="C82" s="16" t="s">
        <v>103</v>
      </c>
      <c r="D82" s="40">
        <f t="shared" si="15"/>
        <v>0</v>
      </c>
      <c r="E82" s="40"/>
      <c r="F82" s="40"/>
      <c r="G82" s="40"/>
      <c r="H82" s="40"/>
      <c r="I82" s="40"/>
      <c r="J82" s="41"/>
      <c r="K82" s="41"/>
      <c r="L82" s="41"/>
      <c r="M82" s="41"/>
      <c r="N82" s="41"/>
      <c r="O82" s="40"/>
      <c r="P82" s="40"/>
    </row>
    <row r="83" spans="1:16" ht="24.75" thickBot="1" x14ac:dyDescent="0.3">
      <c r="A83" s="191"/>
      <c r="B83" s="197"/>
      <c r="C83" s="16" t="s">
        <v>98</v>
      </c>
      <c r="D83" s="40">
        <f t="shared" si="15"/>
        <v>0</v>
      </c>
      <c r="E83" s="40"/>
      <c r="F83" s="40"/>
      <c r="G83" s="40"/>
      <c r="H83" s="40"/>
      <c r="I83" s="40"/>
      <c r="J83" s="41"/>
      <c r="K83" s="41"/>
      <c r="L83" s="41"/>
      <c r="M83" s="41"/>
      <c r="N83" s="41"/>
      <c r="O83" s="40"/>
      <c r="P83" s="40"/>
    </row>
    <row r="84" spans="1:16" ht="24.75" thickBot="1" x14ac:dyDescent="0.3">
      <c r="A84" s="191"/>
      <c r="B84" s="197"/>
      <c r="C84" s="16" t="s">
        <v>105</v>
      </c>
      <c r="D84" s="40">
        <f t="shared" si="15"/>
        <v>0</v>
      </c>
      <c r="E84" s="40"/>
      <c r="F84" s="40"/>
      <c r="G84" s="40"/>
      <c r="H84" s="40"/>
      <c r="I84" s="40"/>
      <c r="J84" s="41"/>
      <c r="K84" s="41"/>
      <c r="L84" s="41"/>
      <c r="M84" s="41"/>
      <c r="N84" s="41"/>
      <c r="O84" s="40"/>
      <c r="P84" s="40"/>
    </row>
    <row r="85" spans="1:16" ht="24.75" thickBot="1" x14ac:dyDescent="0.3">
      <c r="A85" s="191"/>
      <c r="B85" s="197"/>
      <c r="C85" s="16" t="s">
        <v>106</v>
      </c>
      <c r="D85" s="40">
        <f t="shared" si="15"/>
        <v>0</v>
      </c>
      <c r="E85" s="40"/>
      <c r="F85" s="40"/>
      <c r="G85" s="40"/>
      <c r="H85" s="40"/>
      <c r="I85" s="40"/>
      <c r="J85" s="41"/>
      <c r="K85" s="41"/>
      <c r="L85" s="41"/>
      <c r="M85" s="41"/>
      <c r="N85" s="41"/>
      <c r="O85" s="40"/>
      <c r="P85" s="40"/>
    </row>
    <row r="86" spans="1:16" ht="36.75" thickBot="1" x14ac:dyDescent="0.3">
      <c r="A86" s="191"/>
      <c r="B86" s="197"/>
      <c r="C86" s="16" t="s">
        <v>107</v>
      </c>
      <c r="D86" s="40">
        <f t="shared" si="15"/>
        <v>0</v>
      </c>
      <c r="E86" s="40"/>
      <c r="F86" s="40"/>
      <c r="G86" s="40"/>
      <c r="H86" s="40"/>
      <c r="I86" s="40"/>
      <c r="J86" s="41"/>
      <c r="K86" s="41"/>
      <c r="L86" s="41"/>
      <c r="M86" s="41"/>
      <c r="N86" s="41"/>
      <c r="O86" s="40"/>
      <c r="P86" s="40"/>
    </row>
    <row r="87" spans="1:16" ht="15.75" thickBot="1" x14ac:dyDescent="0.3">
      <c r="A87" s="191"/>
      <c r="B87" s="197"/>
      <c r="C87" s="16" t="s">
        <v>108</v>
      </c>
      <c r="D87" s="40">
        <f t="shared" si="15"/>
        <v>0</v>
      </c>
      <c r="E87" s="40"/>
      <c r="F87" s="40"/>
      <c r="G87" s="40"/>
      <c r="H87" s="40"/>
      <c r="I87" s="40"/>
      <c r="J87" s="41"/>
      <c r="K87" s="41"/>
      <c r="L87" s="41"/>
      <c r="M87" s="41"/>
      <c r="N87" s="41"/>
      <c r="O87" s="40"/>
      <c r="P87" s="40"/>
    </row>
    <row r="88" spans="1:16" ht="24.75" thickBot="1" x14ac:dyDescent="0.3">
      <c r="A88" s="192"/>
      <c r="B88" s="47">
        <v>349</v>
      </c>
      <c r="C88" s="16" t="s">
        <v>109</v>
      </c>
      <c r="D88" s="40">
        <f t="shared" si="15"/>
        <v>3000</v>
      </c>
      <c r="E88" s="40"/>
      <c r="F88" s="40"/>
      <c r="G88" s="40"/>
      <c r="H88" s="40">
        <v>3000</v>
      </c>
      <c r="I88" s="40"/>
      <c r="J88" s="41"/>
      <c r="K88" s="41"/>
      <c r="L88" s="41"/>
      <c r="M88" s="41"/>
      <c r="N88" s="41"/>
      <c r="O88" s="40"/>
      <c r="P88" s="40"/>
    </row>
    <row r="89" spans="1:16" x14ac:dyDescent="0.25">
      <c r="A89" s="33"/>
      <c r="B89" s="34"/>
      <c r="C89" s="35" t="s">
        <v>110</v>
      </c>
      <c r="D89" s="40">
        <f>E89+F89+G89+H89+I89+J89+K89+L89+M89+N89+O89+P89</f>
        <v>7664941</v>
      </c>
      <c r="E89" s="40">
        <f t="shared" ref="E89:P89" si="16">E20+E8</f>
        <v>639073</v>
      </c>
      <c r="F89" s="40">
        <f t="shared" si="16"/>
        <v>619010</v>
      </c>
      <c r="G89" s="40">
        <f t="shared" si="16"/>
        <v>614010</v>
      </c>
      <c r="H89" s="40">
        <f t="shared" si="16"/>
        <v>658410</v>
      </c>
      <c r="I89" s="40">
        <f t="shared" si="16"/>
        <v>927520</v>
      </c>
      <c r="J89" s="40">
        <f t="shared" si="16"/>
        <v>1041131</v>
      </c>
      <c r="K89" s="40">
        <f t="shared" si="16"/>
        <v>307300</v>
      </c>
      <c r="L89" s="40">
        <f t="shared" si="16"/>
        <v>329310</v>
      </c>
      <c r="M89" s="40">
        <f t="shared" si="16"/>
        <v>642547</v>
      </c>
      <c r="N89" s="40">
        <f t="shared" si="16"/>
        <v>644810</v>
      </c>
      <c r="O89" s="40">
        <f t="shared" si="16"/>
        <v>627810</v>
      </c>
      <c r="P89" s="40">
        <f t="shared" si="16"/>
        <v>614010</v>
      </c>
    </row>
    <row r="90" spans="1:16" x14ac:dyDescent="0.25">
      <c r="B90" s="1"/>
      <c r="C90" s="36"/>
    </row>
    <row r="91" spans="1:16" x14ac:dyDescent="0.25">
      <c r="B91" s="1"/>
      <c r="C91" s="36"/>
    </row>
    <row r="92" spans="1:16" x14ac:dyDescent="0.25">
      <c r="B92" s="1"/>
      <c r="C92" s="37" t="s">
        <v>115</v>
      </c>
    </row>
    <row r="93" spans="1:16" x14ac:dyDescent="0.25">
      <c r="B93" s="1"/>
      <c r="C93" s="1"/>
    </row>
    <row r="94" spans="1:16" x14ac:dyDescent="0.25">
      <c r="B94" s="1"/>
      <c r="C94" s="48"/>
      <c r="D94" s="49">
        <v>273216</v>
      </c>
    </row>
    <row r="95" spans="1:16" x14ac:dyDescent="0.25">
      <c r="B95" s="1"/>
      <c r="C95" s="48"/>
      <c r="D95" s="49">
        <f>D94-D89</f>
        <v>-7391725</v>
      </c>
    </row>
    <row r="96" spans="1:16" x14ac:dyDescent="0.25">
      <c r="B96" s="1"/>
      <c r="C96" s="48"/>
      <c r="D96" s="49">
        <v>7258600</v>
      </c>
    </row>
    <row r="97" spans="2:4" x14ac:dyDescent="0.25">
      <c r="B97" s="1"/>
      <c r="C97" s="48"/>
      <c r="D97" s="49">
        <f>D96-D89</f>
        <v>-406341</v>
      </c>
    </row>
    <row r="98" spans="2:4" x14ac:dyDescent="0.25">
      <c r="B98" s="1"/>
      <c r="C98" s="1"/>
    </row>
    <row r="99" spans="2:4" x14ac:dyDescent="0.25">
      <c r="B99" s="1"/>
      <c r="C99" s="1"/>
    </row>
    <row r="100" spans="2:4" x14ac:dyDescent="0.25">
      <c r="B100" s="1"/>
      <c r="C100" s="1"/>
    </row>
    <row r="101" spans="2:4" x14ac:dyDescent="0.25">
      <c r="B101" s="1"/>
      <c r="C101" s="1"/>
    </row>
    <row r="102" spans="2:4" x14ac:dyDescent="0.25">
      <c r="B102" s="1"/>
      <c r="C102" s="1"/>
    </row>
    <row r="103" spans="2:4" x14ac:dyDescent="0.25">
      <c r="B103" s="1"/>
      <c r="C103" s="1"/>
    </row>
    <row r="104" spans="2:4" x14ac:dyDescent="0.25">
      <c r="B104" s="1"/>
      <c r="C104" s="1"/>
    </row>
    <row r="105" spans="2:4" x14ac:dyDescent="0.25">
      <c r="B105" s="1"/>
      <c r="C105" s="1"/>
    </row>
    <row r="106" spans="2:4" x14ac:dyDescent="0.25">
      <c r="B106" s="1"/>
      <c r="C106" s="1"/>
    </row>
    <row r="107" spans="2:4" x14ac:dyDescent="0.25">
      <c r="B107" s="1"/>
      <c r="C107" s="1"/>
    </row>
    <row r="108" spans="2:4" x14ac:dyDescent="0.25">
      <c r="B108" s="1"/>
      <c r="C108" s="1"/>
    </row>
    <row r="109" spans="2:4" x14ac:dyDescent="0.25">
      <c r="B109" s="1"/>
      <c r="C109" s="1"/>
    </row>
    <row r="110" spans="2:4" x14ac:dyDescent="0.25">
      <c r="B110" s="1"/>
      <c r="C110" s="1"/>
    </row>
    <row r="111" spans="2:4" x14ac:dyDescent="0.25">
      <c r="B111" s="1"/>
      <c r="C111" s="1"/>
    </row>
    <row r="112" spans="2:4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</sheetData>
  <mergeCells count="27">
    <mergeCell ref="B64:B73"/>
    <mergeCell ref="B74:B76"/>
    <mergeCell ref="B81:B87"/>
    <mergeCell ref="A18:A19"/>
    <mergeCell ref="B18:B19"/>
    <mergeCell ref="B20:C20"/>
    <mergeCell ref="A21:A88"/>
    <mergeCell ref="B21:B25"/>
    <mergeCell ref="B26:B29"/>
    <mergeCell ref="B30:B32"/>
    <mergeCell ref="B33:B40"/>
    <mergeCell ref="B41:B56"/>
    <mergeCell ref="B57:B62"/>
    <mergeCell ref="K6:M6"/>
    <mergeCell ref="N6:P6"/>
    <mergeCell ref="B8:C8"/>
    <mergeCell ref="A9:A11"/>
    <mergeCell ref="B11:C11"/>
    <mergeCell ref="A12:A17"/>
    <mergeCell ref="D1:J1"/>
    <mergeCell ref="D2:J2"/>
    <mergeCell ref="D4:J4"/>
    <mergeCell ref="A6:A7"/>
    <mergeCell ref="B6:C7"/>
    <mergeCell ref="D6:D7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5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1">
          <objectPr defaultSize="0" autoPict="0" r:id="rId7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2053" r:id="rId11"/>
      </mc:Fallback>
    </mc:AlternateContent>
    <mc:AlternateContent xmlns:mc="http://schemas.openxmlformats.org/markup-compatibility/2006">
      <mc:Choice Requires="x14">
        <oleObject progId="Equation.3" shapeId="2054" r:id="rId12">
          <objectPr defaultSize="0" autoPict="0" r:id="rId9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2054" r:id="rId12"/>
      </mc:Fallback>
    </mc:AlternateContent>
    <mc:AlternateContent xmlns:mc="http://schemas.openxmlformats.org/markup-compatibility/2006">
      <mc:Choice Requires="x14">
        <oleObject progId="Equation.3" shapeId="2055" r:id="rId13">
          <objectPr defaultSize="0" autoPict="0" r:id="rId5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2055" r:id="rId13"/>
      </mc:Fallback>
    </mc:AlternateContent>
    <mc:AlternateContent xmlns:mc="http://schemas.openxmlformats.org/markup-compatibility/2006">
      <mc:Choice Requires="x14">
        <oleObject progId="Equation.3" shapeId="2056" r:id="rId14">
          <objectPr defaultSize="0" autoPict="0" r:id="rId7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2056" r:id="rId14"/>
      </mc:Fallback>
    </mc:AlternateContent>
    <mc:AlternateContent xmlns:mc="http://schemas.openxmlformats.org/markup-compatibility/2006">
      <mc:Choice Requires="x14">
        <oleObject progId="Equation.3" shapeId="2057" r:id="rId15">
          <objectPr defaultSize="0" autoPict="0" r:id="rId9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2057" r:id="rId15"/>
      </mc:Fallback>
    </mc:AlternateContent>
    <mc:AlternateContent xmlns:mc="http://schemas.openxmlformats.org/markup-compatibility/2006">
      <mc:Choice Requires="x14">
        <oleObject progId="Equation.3" shapeId="2058" r:id="rId16">
          <objectPr defaultSize="0" autoPict="0" r:id="rId5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2058" r:id="rId16"/>
      </mc:Fallback>
    </mc:AlternateContent>
    <mc:AlternateContent xmlns:mc="http://schemas.openxmlformats.org/markup-compatibility/2006">
      <mc:Choice Requires="x14">
        <oleObject progId="Equation.3" shapeId="2059" r:id="rId17">
          <objectPr defaultSize="0" autoPict="0" r:id="rId7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2059" r:id="rId17"/>
      </mc:Fallback>
    </mc:AlternateContent>
    <mc:AlternateContent xmlns:mc="http://schemas.openxmlformats.org/markup-compatibility/2006">
      <mc:Choice Requires="x14">
        <oleObject progId="Equation.3" shapeId="2060" r:id="rId18">
          <objectPr defaultSize="0" autoPict="0" r:id="rId9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2060" r:id="rId18"/>
      </mc:Fallback>
    </mc:AlternateContent>
    <mc:AlternateContent xmlns:mc="http://schemas.openxmlformats.org/markup-compatibility/2006">
      <mc:Choice Requires="x14">
        <oleObject progId="Equation.3" shapeId="2061" r:id="rId19">
          <objectPr defaultSize="0" autoPict="0" r:id="rId9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2061" r:id="rId19"/>
      </mc:Fallback>
    </mc:AlternateContent>
    <mc:AlternateContent xmlns:mc="http://schemas.openxmlformats.org/markup-compatibility/2006">
      <mc:Choice Requires="x14">
        <oleObject progId="Equation.3" shapeId="2062" r:id="rId20">
          <objectPr defaultSize="0" autoPict="0" r:id="rId9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2062" r:id="rId20"/>
      </mc:Fallback>
    </mc:AlternateContent>
    <mc:AlternateContent xmlns:mc="http://schemas.openxmlformats.org/markup-compatibility/2006">
      <mc:Choice Requires="x14">
        <oleObject progId="Equation.3" shapeId="2063" r:id="rId21">
          <objectPr defaultSize="0" autoPict="0" r:id="rId9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2063" r:id="rId21"/>
      </mc:Fallback>
    </mc:AlternateContent>
    <mc:AlternateContent xmlns:mc="http://schemas.openxmlformats.org/markup-compatibility/2006">
      <mc:Choice Requires="x14">
        <oleObject progId="Equation.3" shapeId="2064" r:id="rId22">
          <objectPr defaultSize="0" autoPict="0" r:id="rId9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2064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021Е452100</vt:lpstr>
      <vt:lpstr>021Е151690</vt:lpstr>
      <vt:lpstr>0210088310</vt:lpstr>
      <vt:lpstr>0210080620</vt:lpstr>
      <vt:lpstr>0703 0210075640</vt:lpstr>
      <vt:lpstr>0210075660</vt:lpstr>
      <vt:lpstr>02100L3040</vt:lpstr>
      <vt:lpstr>0210080610</vt:lpstr>
      <vt:lpstr>0210075640</vt:lpstr>
      <vt:lpstr>0210075630</vt:lpstr>
      <vt:lpstr>0210074090</vt:lpstr>
      <vt:lpstr>0210015980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2020-12-30T06:42:13Z</dcterms:modified>
</cp:coreProperties>
</file>